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activeTab="4"/>
  </bookViews>
  <sheets>
    <sheet name="Proje Bilgileri" sheetId="1" r:id="rId1"/>
    <sheet name="S1" sheetId="2" r:id="rId2"/>
    <sheet name="S2" sheetId="3" r:id="rId3"/>
    <sheet name="S3" sheetId="4" r:id="rId4"/>
    <sheet name="S4" sheetId="5" r:id="rId5"/>
    <sheet name="S2b" sheetId="6" state="hidden" r:id="rId6"/>
    <sheet name="S2c" sheetId="7" state="hidden" r:id="rId7"/>
    <sheet name="S2d" sheetId="8" state="hidden" r:id="rId8"/>
    <sheet name="S3b" sheetId="9" state="hidden" r:id="rId9"/>
    <sheet name="S3c" sheetId="10" state="hidden" r:id="rId10"/>
    <sheet name="S3d" sheetId="11" state="hidden" r:id="rId11"/>
  </sheets>
  <definedNames>
    <definedName name="Aka_Sayi">'Proje Bilgileri'!$BF$121</definedName>
    <definedName name="Aka_Toplam">'Proje Bilgileri'!$BE$121</definedName>
    <definedName name="ArGe">'Proje Bilgileri'!$E$67</definedName>
    <definedName name="Baslangic">'Proje Bilgileri'!$K$53</definedName>
    <definedName name="Bitis">'Proje Bilgileri'!$K$55</definedName>
    <definedName name="Bolum">'Proje Bilgileri'!$H$19</definedName>
    <definedName name="Fakulte">'Proje Bilgileri'!$H$17</definedName>
    <definedName name="IsverenHissesi">'Proje Bilgileri'!$AU$5</definedName>
    <definedName name="KDV">'Proje Bilgileri'!$O$157</definedName>
    <definedName name="Konusu">'Proje Bilgileri'!$E$79</definedName>
    <definedName name="KurulusTipi">'Proje Bilgileri'!$I$48</definedName>
    <definedName name="L_01">'Proje Bilgileri'!$BK$5:$BK$14</definedName>
    <definedName name="L_02">'Proje Bilgileri'!$BL$5:$BL$7</definedName>
    <definedName name="L_03">'Proje Bilgileri'!$BM$5:$BM$18</definedName>
    <definedName name="L_04">'Proje Bilgileri'!$BO$5:$BO$8</definedName>
    <definedName name="L_05">'Proje Bilgileri'!$BP$5:$BP$10</definedName>
    <definedName name="L_1">'Proje Bilgileri'!$BH$121:$BH$150</definedName>
    <definedName name="L_2">'Proje Bilgileri'!$BI$121:$BI$150</definedName>
    <definedName name="L_3">'Proje Bilgileri'!$BJ$121:$BJ$150</definedName>
    <definedName name="L_ArGe">'Proje Bilgileri'!$CA$13:$CA$14</definedName>
    <definedName name="L_Diger">'Proje Bilgileri'!$BQ$5:$BQ$44</definedName>
    <definedName name="L_Fakulte">'Proje Bilgileri'!$BR$5:$BR$10</definedName>
    <definedName name="L_Gorevi">'Proje Bilgileri'!$BZ$26:$BZ$28</definedName>
    <definedName name="L_KDV">'Proje Bilgileri'!$CB$22:$CB$25</definedName>
    <definedName name="L_KurulusTipi">'Proje Bilgileri'!$CA$16:$CA$20</definedName>
    <definedName name="L_ParaBirimi">'Proje Bilgileri'!$CA$5:$CA$9</definedName>
    <definedName name="L_Sure">'Proje Bilgileri'!$BZ$30:$BZ$33</definedName>
    <definedName name="L_Tip">'Proje Bilgileri'!$BZ$22:$BZ$24</definedName>
    <definedName name="L_Unvan">'Proje Bilgileri'!$BX$5:$BX$11</definedName>
    <definedName name="O1_Ad">'Proje Bilgileri'!$I$90</definedName>
    <definedName name="O1_Soyad">'Proje Bilgileri'!$I$92</definedName>
    <definedName name="O1_Unvan">'Proje Bilgileri'!$I$88</definedName>
    <definedName name="O2_Ad">'Proje Bilgileri'!$I$99</definedName>
    <definedName name="O2_Soyad">'Proje Bilgileri'!$I$101</definedName>
    <definedName name="O2_Unvan">'Proje Bilgileri'!$I$97</definedName>
    <definedName name="ParaBirimi">'Proje Bilgileri'!$CC$6</definedName>
    <definedName name="ProjeAdi">'Proje Bilgileri'!$E$62</definedName>
    <definedName name="ProjeKodu">'Proje Bilgileri'!#REF!</definedName>
    <definedName name="ProjeKodu2">'Proje Bilgileri'!$M$22</definedName>
    <definedName name="ProjeOzeti">'Proje Bilgileri'!$E$72</definedName>
    <definedName name="PY1_Ad">'Proje Bilgileri'!$I$33</definedName>
    <definedName name="PY1_Soyad">'Proje Bilgileri'!$I$35</definedName>
    <definedName name="PY1_Unvan">'Proje Bilgileri'!$I$31</definedName>
    <definedName name="PY2_Ad">'Proje Bilgileri'!$AF$33</definedName>
    <definedName name="PY2_Soyad">'Proje Bilgileri'!$AF$35</definedName>
    <definedName name="PY2_Unvan">'Proje Bilgileri'!$AF$31</definedName>
    <definedName name="Q_PB_Diger">'Proje Bilgileri'!$CC$5</definedName>
    <definedName name="RaporKurum">'Proje Bilgileri'!$I$107</definedName>
    <definedName name="Soz_Sayi">'Proje Bilgileri'!$BF$123</definedName>
    <definedName name="Soz_Toplam">'Proje Bilgileri'!$BE$123</definedName>
    <definedName name="Sure1">'Proje Bilgileri'!$K$57</definedName>
    <definedName name="Sure2">'Proje Bilgileri'!$O$57</definedName>
    <definedName name="TanzimTarihi">'Proje Bilgileri'!$E$181</definedName>
    <definedName name="TedAdi">'Proje Bilgileri'!$I$40</definedName>
    <definedName name="ÜYK">'Proje Bilgileri'!$M$23:$T$23</definedName>
    <definedName name="VT_Personel">'Proje Bilgileri'!$BB$120:$BC$150</definedName>
    <definedName name="VTL_AdSoyad">'Proje Bilgileri'!$T$121:$T$150</definedName>
    <definedName name="VTL_Gorev">'Proje Bilgileri'!$E$121:$E$150</definedName>
    <definedName name="VTL_T1">'Proje Bilgileri'!$AC$121:$AC$150</definedName>
    <definedName name="VTL_T2">'Proje Bilgileri'!$AG$121:$AG$150</definedName>
    <definedName name="VTL_T3">'Proje Bilgileri'!$AK$121:$AK$150</definedName>
    <definedName name="VTL_T4">'Proje Bilgileri'!$AO$121:$AO$150</definedName>
    <definedName name="VTL_T5">'Proje Bilgileri'!$AS$121:$AS$150</definedName>
    <definedName name="VTL_Unvan">'Proje Bilgileri'!$O$121:$O$150</definedName>
    <definedName name="_xlnm.Print_Area" localSheetId="0">'Proje Bilgileri'!$C$114:$AW$150</definedName>
    <definedName name="_xlnm.Print_Area" localSheetId="1">'S1'!$B$2:$AG$45</definedName>
    <definedName name="_xlnm.Print_Area" localSheetId="2">'S2'!$B$2:$AG$49</definedName>
    <definedName name="_xlnm.Print_Area" localSheetId="5">'S2b'!$B$2:$AG$49</definedName>
    <definedName name="_xlnm.Print_Area" localSheetId="6">'S2c'!$B$2:$AG$49</definedName>
    <definedName name="_xlnm.Print_Area" localSheetId="7">'S2d'!$B$2:$AG$49</definedName>
    <definedName name="_xlnm.Print_Area" localSheetId="3">'S3'!$B$2:$AG$50</definedName>
    <definedName name="_xlnm.Print_Area" localSheetId="8">'S3b'!$B$2:$AG$50</definedName>
    <definedName name="_xlnm.Print_Area" localSheetId="9">'S3c'!$B$2:$AG$50</definedName>
    <definedName name="_xlnm.Print_Area" localSheetId="10">'S3d'!$B$2:$AG$50</definedName>
    <definedName name="_xlnm.Print_Area" localSheetId="4">'S4'!$B$2:$AG$47</definedName>
    <definedName name="_xlnm.Print_Titles" localSheetId="0">'Proje Bilgileri'!$129:$135</definedName>
  </definedNames>
  <calcPr fullCalcOnLoad="1"/>
</workbook>
</file>

<file path=xl/sharedStrings.xml><?xml version="1.0" encoding="utf-8"?>
<sst xmlns="http://schemas.openxmlformats.org/spreadsheetml/2006/main" count="429" uniqueCount="290">
  <si>
    <t>1.</t>
  </si>
  <si>
    <t>2.</t>
  </si>
  <si>
    <t>Projenin yapılacağı birimi seçiniz:</t>
  </si>
  <si>
    <t>Matematik Bölümü</t>
  </si>
  <si>
    <t>Deniz Bilimleri Enstitüsü</t>
  </si>
  <si>
    <t>Sosyoloji Bölümü</t>
  </si>
  <si>
    <t>Mimarlık Bölümü</t>
  </si>
  <si>
    <t>İşletme Bölümü</t>
  </si>
  <si>
    <t>Eğitim Bilimleri Bölümü</t>
  </si>
  <si>
    <t>Enformatik Enstitüsü</t>
  </si>
  <si>
    <t>Kimya Bölümü</t>
  </si>
  <si>
    <t>Şehir ve Bölge Planlama Bölümü</t>
  </si>
  <si>
    <t>İktisat Bölümü</t>
  </si>
  <si>
    <t>Yabancı Diller Eğitimi Bölümü</t>
  </si>
  <si>
    <t>Psikoloji Bölümü</t>
  </si>
  <si>
    <t>Endüstri Ürünleri Tasarımı Bölümü</t>
  </si>
  <si>
    <t>Beden Eğitimi ve Spor Bölümü</t>
  </si>
  <si>
    <t>Uygulamalı Matematik Enstitüsü</t>
  </si>
  <si>
    <t>Fizik Bölümü</t>
  </si>
  <si>
    <t>Rektörlük</t>
  </si>
  <si>
    <t>Felsefe Bölümü</t>
  </si>
  <si>
    <t>İlköğretim Bölümü</t>
  </si>
  <si>
    <t>Tarih Bölümü</t>
  </si>
  <si>
    <t>Biyoloji Bölümü</t>
  </si>
  <si>
    <t>İstatistik Bölümü</t>
  </si>
  <si>
    <t>Mimarlık Fakültesi</t>
  </si>
  <si>
    <t>Mühendislik Fakültesi</t>
  </si>
  <si>
    <t>İktisadi ve İdari Bilimler Fakültesi</t>
  </si>
  <si>
    <t>Eğitim Fakültesi</t>
  </si>
  <si>
    <t>Diğer (Yüksek Okul, Enstitü, Araştırma Merkezi, vs.)</t>
  </si>
  <si>
    <t>3.</t>
  </si>
  <si>
    <t>Proje Yöneticisi 1</t>
  </si>
  <si>
    <t>Adı:</t>
  </si>
  <si>
    <t>Soyadı:</t>
  </si>
  <si>
    <t>Prof. Dr.</t>
  </si>
  <si>
    <t>Doç. Dr.</t>
  </si>
  <si>
    <t>Yrd. Doç. Dr.</t>
  </si>
  <si>
    <t>4.</t>
  </si>
  <si>
    <t>TL</t>
  </si>
  <si>
    <t>USD</t>
  </si>
  <si>
    <t>£</t>
  </si>
  <si>
    <t>Euro</t>
  </si>
  <si>
    <t>Diğer</t>
  </si>
  <si>
    <t>Enstitü Müdürü</t>
  </si>
  <si>
    <t>Yabancı Diller Yüksek Okulu Müdürü</t>
  </si>
  <si>
    <t>Rektör</t>
  </si>
  <si>
    <t>Daire Başkanı</t>
  </si>
  <si>
    <t>Projeyi destekleyen kuruluşla ilgili bilgileri giriniz:</t>
  </si>
  <si>
    <t>Vergi Dairesi:</t>
  </si>
  <si>
    <t>Vergi Numarası:</t>
  </si>
  <si>
    <t>Telefon 2:</t>
  </si>
  <si>
    <t>Telefon 1:</t>
  </si>
  <si>
    <t>5.</t>
  </si>
  <si>
    <t>Projenin başlangıç ve bitiş tarihleri ile süresini giriniz:</t>
  </si>
  <si>
    <t>Başlangıç Tarihi:</t>
  </si>
  <si>
    <t>Bitiş Tarihi:</t>
  </si>
  <si>
    <t>Süresi:</t>
  </si>
  <si>
    <t>6.</t>
  </si>
  <si>
    <t>7.</t>
  </si>
  <si>
    <t>Sözleşme konusunu ve kapsamını (özet olarak) yazınız:</t>
  </si>
  <si>
    <t>8.</t>
  </si>
  <si>
    <t>9.</t>
  </si>
  <si>
    <t>10.</t>
  </si>
  <si>
    <t>Proje raporlarının teslim edileceği kurumu belirtiniz:</t>
  </si>
  <si>
    <t>11.</t>
  </si>
  <si>
    <t>Akademik</t>
  </si>
  <si>
    <t>Sözleşmeli</t>
  </si>
  <si>
    <t>Yönetici</t>
  </si>
  <si>
    <t>Araştırmacı</t>
  </si>
  <si>
    <t>Projedeki Görevi</t>
  </si>
  <si>
    <t>12.</t>
  </si>
  <si>
    <t>PROJE TAKİP FORMU</t>
  </si>
  <si>
    <t>Fakülte:</t>
  </si>
  <si>
    <t>Bölüm</t>
  </si>
  <si>
    <t>Bölüm:</t>
  </si>
  <si>
    <t>Proje yöneticisi bilgilerini giriniz:</t>
  </si>
  <si>
    <t>Proje Yöneticisi 2</t>
  </si>
  <si>
    <t>Adresi:</t>
  </si>
  <si>
    <t>Gün</t>
  </si>
  <si>
    <t>Ay</t>
  </si>
  <si>
    <t>Yıl</t>
  </si>
  <si>
    <t>Saat</t>
  </si>
  <si>
    <t>GİDERLER</t>
  </si>
  <si>
    <t>13.</t>
  </si>
  <si>
    <t>14.</t>
  </si>
  <si>
    <t>YÜZDE</t>
  </si>
  <si>
    <t>Adı Soyadı</t>
  </si>
  <si>
    <t>Aka</t>
  </si>
  <si>
    <t>İda</t>
  </si>
  <si>
    <t>Söz</t>
  </si>
  <si>
    <t>k</t>
  </si>
  <si>
    <t>t</t>
  </si>
  <si>
    <t>s</t>
  </si>
  <si>
    <t>Proje kodunu giriniz:</t>
  </si>
  <si>
    <t>Araştırma Başlangıç Tarihi:</t>
  </si>
  <si>
    <t>Araştırma Bitiş Tarihi:</t>
  </si>
  <si>
    <t>Araştırma Süresi:</t>
  </si>
  <si>
    <t>Proje Yöneticisi</t>
  </si>
  <si>
    <t>Başkan</t>
  </si>
  <si>
    <t>İmza</t>
  </si>
  <si>
    <t>Tarih</t>
  </si>
  <si>
    <t>Sözleşme Konusu ve Kapsamı (Özet Olarak):</t>
  </si>
  <si>
    <t>Projedeki
Görev Süresi
(Ay)</t>
  </si>
  <si>
    <t>Görev
Süresi
(Ay)</t>
  </si>
  <si>
    <t>TABLO 1-b: PROJEDE GÖREV ALAN ÜNİVERSİTE AKADEMİK PERSONELİ VE İLGİLİ ÖDEMELER</t>
  </si>
  <si>
    <t>TABLO 1-c: PROJEDE GÖREV ALAN ÜNİVERSİTE AKADEMİK PERSONELİ VE İLGİLİ ÖDEMELER</t>
  </si>
  <si>
    <t>TABLO 1-d: PROJEDE GÖREV ALAN ÜNİVERSİTE AKADEMİK PERSONELİ VE İLGİLİ ÖDEMELER</t>
  </si>
  <si>
    <t>PROJE UYGULAMASI</t>
  </si>
  <si>
    <t>MASRAFLAR ARASINDAKİ NAKİL</t>
  </si>
  <si>
    <t>RAPORLAR</t>
  </si>
  <si>
    <t>►</t>
  </si>
  <si>
    <t>S1</t>
  </si>
  <si>
    <t>S2</t>
  </si>
  <si>
    <t>S3</t>
  </si>
  <si>
    <t>S2b</t>
  </si>
  <si>
    <t>S2c</t>
  </si>
  <si>
    <t>S2d</t>
  </si>
  <si>
    <t>S3b</t>
  </si>
  <si>
    <t>S3c</t>
  </si>
  <si>
    <t>S3d</t>
  </si>
  <si>
    <t>Bilgilerini girdiğiniz projenin Takip Formunu almak için sırası ile işaretlenmiş sayfaları yazdırınız:</t>
  </si>
  <si>
    <t>ü</t>
  </si>
  <si>
    <t>Koordinatör</t>
  </si>
  <si>
    <t>Bu form ODTÜ Döner Sermaye İşletmesi Müdürlüğü (DÖSİM) üzerinden yapılan projeler için gereklidir.</t>
  </si>
  <si>
    <t>Formu doldururken yaşadığınız sorunları aşağıdaki adrese bildirebilirsiniz.</t>
  </si>
  <si>
    <r>
      <t>Sözleşme</t>
    </r>
    <r>
      <rPr>
        <sz val="9"/>
        <rFont val="Times New Roman"/>
        <family val="1"/>
      </rPr>
      <t>li personel için işveren his</t>
    </r>
    <r>
      <rPr>
        <sz val="10"/>
        <rFont val="Times New Roman"/>
        <family val="1"/>
      </rPr>
      <t xml:space="preserve">sesi:  </t>
    </r>
  </si>
  <si>
    <t>Proje Takip Formunda kullanılacak para birimini seçiniz:</t>
  </si>
  <si>
    <t>(Projelerin genellikle tek yöneticisi bulunur, ancak özel durumlarda iki yönetici bulunabilir.)</t>
  </si>
  <si>
    <t>Projenin başlığını yazınız:</t>
  </si>
  <si>
    <t>(Raporlar genellikle projeyi destekleyen kuruluşa gönderilir.)</t>
  </si>
  <si>
    <t>Projede görev alacak akademik, idari ve sözleşmeli personel bilgilerini giriniz:</t>
  </si>
  <si>
    <t>Proje maliyet tablosunu doldurunuz:</t>
  </si>
  <si>
    <t>Demirbaş alımları</t>
  </si>
  <si>
    <t>Dış kurumlardan satın alınan hizmetler</t>
  </si>
  <si>
    <t>Akademik personel ödemeleri</t>
  </si>
  <si>
    <t>Sözleşmeli personel ödemeleri</t>
  </si>
  <si>
    <t>Yurtiçi ve yurtdışı seyahat masrafları</t>
  </si>
  <si>
    <t>Sarf malzemesi alımları</t>
  </si>
  <si>
    <t>Kuruluş adı:</t>
  </si>
  <si>
    <t>Ünvanı</t>
  </si>
  <si>
    <t>Ünvanı:</t>
  </si>
  <si>
    <t>1. Demirbaş alımları</t>
  </si>
  <si>
    <t>2. Dış kurumlardan satın alınan hizmetler</t>
  </si>
  <si>
    <t>4. Sözleşmeli personel ödemeleri (Tablo 2'den nakil)</t>
  </si>
  <si>
    <t>3. Akademik personel ödemeleri (Tablo 1'den nakil)</t>
  </si>
  <si>
    <t>5. Yurtiçi ve yurtdışı seyahat masrafları</t>
  </si>
  <si>
    <t>6. Sarf malzemesi alımları</t>
  </si>
  <si>
    <t>İlgi SEM veya YDYO payı = A x (%8,5)</t>
  </si>
  <si>
    <t>7. Üniversite genel masraf payı = A x (%19,5) + [ (1) / 0,94 - (1) ]</t>
  </si>
  <si>
    <t>Rektörlük (Döner Sermaye İşletmesi Müdürlüğü)</t>
  </si>
  <si>
    <r>
      <t xml:space="preserve">T.C. ORTA DOĞU TEKNİK ÜNİVERSİTESİ
</t>
    </r>
    <r>
      <rPr>
        <b/>
        <sz val="14"/>
        <rFont val="Times New Roman"/>
        <family val="1"/>
      </rPr>
      <t>DÖNER SERMAYE İŞLETMESİ</t>
    </r>
  </si>
  <si>
    <t>Ünvanı
Adı Soyadı
Projedeki Görevi</t>
  </si>
  <si>
    <t>PROJE MALİYETİNE GİRECEK TOPLAM</t>
  </si>
  <si>
    <t>Ar-Ge</t>
  </si>
  <si>
    <t>Kamu</t>
  </si>
  <si>
    <t>*SSK İşveren hissesi, iş göremezlik işveren hissesi</t>
  </si>
  <si>
    <t>3 = (1 + 2)</t>
  </si>
  <si>
    <t>5 = (3 x 4)</t>
  </si>
  <si>
    <t>(Bu formu kullanarak projeye en fazla 100 akademik ve 60 sözleşmeli personel ekleyebilirsiniz. Bu sayı yetersizse lütfen DÖSİM'e bildiriniz.)</t>
  </si>
  <si>
    <t>* (1) Gelir getiren görevlerde çalışan öğretim üyeleri ve görevlileri için ek ödeme matrahının yüzde 800'ünü, araştırma görevlileri için yüzde 500'ünü; bu görevlerde çalışmakla birlikte gelire katkısı olmayan öğretim üyeleri ve görevlileri için yüzde 600'ünü, araştırma görevlileri için yüzde 300'ünü geçemez. Ek ödeme matrahı, aylık (ek gösterge dahil), yan ödeme, ödenek (geliştirme ödeneği hariç) ve her türlü tazminat (makam, temsil ve görev, dil tazminatları hariç) toplamından oluşur. (2) 657 sayılı Devlet Memurları Kanununa tabi personel ile aynı Kanunun 4'üncü maddesinin (B) bendine göre sözleşmeli olarak çalışan personel için ek ödeme matrahının yüzde 150'sini geçemez. Sözleşmeli personel ek ödeme matrahı, sözleşmeli personelin çalıştığı birim ve bulunduğu pozisyon ünvanı itibarıyla aynı veya benzer ünvanlı memur kadrosunda çalışan, hizmet yılı ve öğrenim durumu aynı olan emsali personel dikkate alınarak belirlenir. Emsali bulunmayan sözleşmeli personelin ek ödeme matrahı ise brüt sözleşme ücretinin yüzde 25'ini geçemez. (3) Mesai saatleri dışında gelir getirici çalışmalarından doğan katkılarına karşılık olarak, (1)'de belirtilen personel için yüzde 50'sini, (2)'de belirtilen personel için yüzde 20'sini geçmeyecek şekilde ayrıca aylık ek ödeme yapılabilir.</t>
  </si>
  <si>
    <r>
      <t xml:space="preserve">* </t>
    </r>
    <r>
      <rPr>
        <b/>
        <sz val="8"/>
        <rFont val="Times New Roman"/>
        <family val="1"/>
      </rPr>
      <t>(1)</t>
    </r>
    <r>
      <rPr>
        <sz val="8"/>
        <rFont val="Times New Roman"/>
        <family val="1"/>
      </rPr>
      <t xml:space="preserve"> Gelir getiren görevlerde çalışan öğretim üyeleri ve görevlileri için ek ödeme matrahının yüzde 800'ünü, araştırma görevlileri için yüzde 500'ünü; bu görevlerde çalışmakla birlikte gelire katkısı olmayan öğretim üyeleri ve görevlileri için yüzde 600'ünü, araştırma görevlileri için yüzde 300'ünü geçemez. Ek ödeme matrahı, aylık (ek gösterge dahil), yan ödeme, ödenek (geliştirme ödeneği hariç) ve her türlü tazminat (makam, temsil ve görev, dil tazminatları hariç) toplamından oluşur. </t>
    </r>
    <r>
      <rPr>
        <b/>
        <sz val="8"/>
        <rFont val="Times New Roman"/>
        <family val="1"/>
      </rPr>
      <t>(2)</t>
    </r>
    <r>
      <rPr>
        <sz val="8"/>
        <rFont val="Times New Roman"/>
        <family val="1"/>
      </rPr>
      <t xml:space="preserve"> 657 sayılı Devlet Memurları Kanununa tabi personel ile aynı Kanunun 4'üncü maddesinin (B) bendine göre sözleşmeli olarak çalışan personel için ek ödeme matrahının yüzde 150'sini geçemez. Sözleşmeli personel ek ödeme matrahı, sözleşmeli personelin çalıştığı birim ve bulunduğu pozisyon ünvanı itibarıyla aynı veya benzer ünvanlı memur kadrosunda çalışan, hizmet yılı ve öğrenim durumu aynı olan emsali personel dikkate alınarak belirlenir. Emsali bulunmayan sözleşmeli personelin ek ödeme matrahı ise brüt sözleşme ücretinin yüzde 25'ini geçemez. </t>
    </r>
    <r>
      <rPr>
        <b/>
        <sz val="8"/>
        <rFont val="Times New Roman"/>
        <family val="1"/>
      </rPr>
      <t>(3)</t>
    </r>
    <r>
      <rPr>
        <sz val="8"/>
        <rFont val="Times New Roman"/>
        <family val="1"/>
      </rPr>
      <t xml:space="preserve"> Mesai saatleri dışında gelir getirici çalışmalarından doğan katkılarına karşılık olarak, </t>
    </r>
    <r>
      <rPr>
        <b/>
        <sz val="8"/>
        <rFont val="Times New Roman"/>
        <family val="1"/>
      </rPr>
      <t>(1)</t>
    </r>
    <r>
      <rPr>
        <sz val="8"/>
        <rFont val="Times New Roman"/>
        <family val="1"/>
      </rPr>
      <t xml:space="preserve">'de belirtilen personel için yüzde 50'sini, </t>
    </r>
    <r>
      <rPr>
        <b/>
        <sz val="8"/>
        <rFont val="Times New Roman"/>
        <family val="1"/>
      </rPr>
      <t>(2)</t>
    </r>
    <r>
      <rPr>
        <sz val="8"/>
        <rFont val="Times New Roman"/>
        <family val="1"/>
      </rPr>
      <t>'de belirtilen personel için yüzde 20'sini geçmeyecek şekilde ayrıca aylık ek ödeme yapılabilir.</t>
    </r>
  </si>
  <si>
    <t>Sayfa 1</t>
  </si>
  <si>
    <t>Sayfa 2-b</t>
  </si>
  <si>
    <t>Sayfa 2-c</t>
  </si>
  <si>
    <t>Sayfa 2-d</t>
  </si>
  <si>
    <t>Sayfa 3-b</t>
  </si>
  <si>
    <t>Sayfa 3-c</t>
  </si>
  <si>
    <t>Sayfa 3-d</t>
  </si>
  <si>
    <t>Projenin özetini yazınız:</t>
  </si>
  <si>
    <t xml:space="preserve"> </t>
  </si>
  <si>
    <t>15.</t>
  </si>
  <si>
    <t xml:space="preserve"> Diğer</t>
  </si>
  <si>
    <t>abal@metu.edu.tr</t>
  </si>
  <si>
    <t>Okutman</t>
  </si>
  <si>
    <t>Araş. Gör.</t>
  </si>
  <si>
    <t>Öğr. Gör.</t>
  </si>
  <si>
    <t>Öğr. Elemanı</t>
  </si>
  <si>
    <t>Uluslararası İlişkiler Bölümü</t>
  </si>
  <si>
    <t>Siyaset Bilimi ve Kamu Yönetimi Bölümü</t>
  </si>
  <si>
    <t>Bilgisayar ve Öğretim Teknolojileri Eğitimi Bölümü</t>
  </si>
  <si>
    <t xml:space="preserve"> Ar-Ge</t>
  </si>
  <si>
    <t xml:space="preserve"> Kamu</t>
  </si>
  <si>
    <t xml:space="preserve"> Ar-Ge Değil</t>
  </si>
  <si>
    <t xml:space="preserve"> Özel Sektör</t>
  </si>
  <si>
    <t xml:space="preserve"> STK</t>
  </si>
  <si>
    <t xml:space="preserve"> Şahıs</t>
  </si>
  <si>
    <t>(Maliyet tablosunu doldurmak için 3521 numaralı telefonu arayarak Avni Bal'dan yardım alabilirsiniz.)</t>
  </si>
  <si>
    <t>Özel Sektör</t>
  </si>
  <si>
    <t>Ar-Ge Değil</t>
  </si>
  <si>
    <t>Şahıs</t>
  </si>
  <si>
    <t>Kuruluş tipi:</t>
  </si>
  <si>
    <t>STK (Sivil Toplum Kuruluşu)</t>
  </si>
  <si>
    <t>Projenin Ar-Ge içeriği olup olmadığını belirtiniz:</t>
  </si>
  <si>
    <t>(3. ve 4. meddelerdeki personel ücretleri 14. maddeden otomatik olarak aktarılacaktır.)</t>
  </si>
  <si>
    <t>Tarih:</t>
  </si>
  <si>
    <t xml:space="preserve">ARA TOPLAM = (1) + (2) + (3) + (4) + (5) + (6)      </t>
  </si>
  <si>
    <t xml:space="preserve">ARA TOPLAM = (1) + (2) + (3) + (4) + (5) + (6)  </t>
  </si>
  <si>
    <t>Merkez Başkanı</t>
  </si>
  <si>
    <t>Afet Yönetimi Uygulama ve Araştırma Merkezi (AFET)</t>
  </si>
  <si>
    <t>ODTÜ BİLTİR Merkezi</t>
  </si>
  <si>
    <t>Bilim ve Teknoloji Politikaları Araştırma Merkezi (TEKPOL)</t>
  </si>
  <si>
    <t>E-Devlet Araştırma ve Uygulama Merkezi (EDMER)</t>
  </si>
  <si>
    <t>Girişimcilik Araştırma ve Uygulama Merkezi (GİMER)</t>
  </si>
  <si>
    <t>Görsel-İşitsel Sistemler Araştırma ve Üretim Merkezi (GİSAM)</t>
  </si>
  <si>
    <t>Görüntü Analizi Uygulama ve Araştırma Merkezi (OGAM)</t>
  </si>
  <si>
    <t>Güneş Enerjisi Uygulama ve Araştırma Merkezi (GÜNAM)</t>
  </si>
  <si>
    <t>İnşaat Sektörü Eğitim Araştırma Merkezi (ISEM)</t>
  </si>
  <si>
    <t>Karadeniz ve Orta Asya Ülkeleri Araştırma Merkezi (KORA)</t>
  </si>
  <si>
    <t>Konfüçyus Uygulama ve Araştırma Merkezi</t>
  </si>
  <si>
    <t>AR-GE Eğitim ve Ölçme Merkezi</t>
  </si>
  <si>
    <t>Moleküler Biyoloji ve Biyoteknoloji AR-GE Merkezi</t>
  </si>
  <si>
    <t>ODTÜ GAP Araştırma Merkezi (GAP)</t>
  </si>
  <si>
    <t>ODTÜ - PIGM Petrol Araştırma Merkezi (PAL)</t>
  </si>
  <si>
    <t>ODTÜ - TSK Modelleme ve Simülasyon Merkezi (MODSIM)</t>
  </si>
  <si>
    <t>Toplum Bilim Uygulama ve Araştırma Merkezi (TBM)</t>
  </si>
  <si>
    <t>Uygulamalı Etik Araştırma Merkezi (UEAM)</t>
  </si>
  <si>
    <t>Biyomalzeme ve Doku Mühendisliği Uygulama ve Araştırma Merkezi (BIOMATEN)</t>
  </si>
  <si>
    <t>İnsan Hakları ve Güvenliği Uluslararası Araştırma ve Uygulama Merkezi</t>
  </si>
  <si>
    <t>Kaynak Teknolojisi ve Tahribatsiz Muayene Araştırma Merkezi (KAYNAK)</t>
  </si>
  <si>
    <t>Mikro-Elektro-Mekanik Sistemler Araştırma ve Uygulama Merkezi (ODTÜ-MEMS)</t>
  </si>
  <si>
    <t>Tarihsel Çevre Değerlerini Araştırma ve Uygulama Merkezi (TAÇDAM)</t>
  </si>
  <si>
    <t>Rüzgar Enerjisi Teknolojileri Uygulama ve Araştırma Merkezi (RÜZGEM)</t>
  </si>
  <si>
    <t>Ortaöğretim Fen ve Matematik Alanları Eğitimi Bölümü</t>
  </si>
  <si>
    <t>Yapılı Çevre ve Tasarım Uygulama ve Araştırma Merkezi (YTM-MATPUM)</t>
  </si>
  <si>
    <t>Fen Edebiyat Fakültesi</t>
  </si>
  <si>
    <t>Moleküler Biyoloji ve Genetik Bölümü</t>
  </si>
  <si>
    <t>Bilgisayar Mühendisliği Bölümü</t>
  </si>
  <si>
    <t>Çevre Mühendisliği Bölümü</t>
  </si>
  <si>
    <t>Elektrik ve Elektronik Mühendisliği Bölümü</t>
  </si>
  <si>
    <t>Endüstri Mühendisliği Bölümü</t>
  </si>
  <si>
    <t>Gıda Mühendisliği Bölümü</t>
  </si>
  <si>
    <t>Havacılık ve Uzay Mühendisliği Bölümü</t>
  </si>
  <si>
    <t>İnşaat Mühendisliği Bölümü</t>
  </si>
  <si>
    <t>Jeoloji Mühendisliği Bölümü</t>
  </si>
  <si>
    <t>Maden Mühendisliği Bölümü</t>
  </si>
  <si>
    <t>Makine Mühendisliği Bölümü</t>
  </si>
  <si>
    <t>Metalurji ve Malzeme Mühendisliği Bölümü</t>
  </si>
  <si>
    <t>Mühendislik Bilimleri Bölümü</t>
  </si>
  <si>
    <t>Petrol ve Doğalgaz Mühendisliği Bölümü</t>
  </si>
  <si>
    <t>Fen Bilimleri Enstitüsü</t>
  </si>
  <si>
    <t>Sosyal Bilimler Enstitüsü</t>
  </si>
  <si>
    <t>Meslek Yüksekokulu</t>
  </si>
  <si>
    <t>Türk Dili Bölümü</t>
  </si>
  <si>
    <t>Müzik ve Güzel Sanatlar Bölümü</t>
  </si>
  <si>
    <t>Bilgi İşlem Daire Başkanlığı</t>
  </si>
  <si>
    <t>Sağlık, Kültür ve Spor Daire Başkanlığı</t>
  </si>
  <si>
    <t>Meslek Yüksekokulu Müdürü</t>
  </si>
  <si>
    <t>Bölüm Başkanı</t>
  </si>
  <si>
    <t>Merkez Laboratuvarı</t>
  </si>
  <si>
    <t>Merkez Laboratuvar Müdürü</t>
  </si>
  <si>
    <t>Yabancı Diller Yüksek Okulu</t>
  </si>
  <si>
    <t>Sürekli Eğitim Merkezi</t>
  </si>
  <si>
    <t>Araştırma merkezi veya enstitü payı = A x (%8,5)</t>
  </si>
  <si>
    <t>12. Öğretim üyesi payı = A x (%8)</t>
  </si>
  <si>
    <t>Projenin uygulanmasında izlenecek esaslar Döner Sermaye Yönetmeliği çerçevesinde olacaktır. Proje yöneticisi ve proje grubu Orta Doğu Teknik Üniversitesi ile ilişkisini kesse bile, projeyi bitirmeyi veya yerine bir yetkiliyi atamayı taahhüt eder.</t>
  </si>
  <si>
    <t xml:space="preserve">TOPLAM PROJE MALİYETİ (K.D.V. DAHİL)  </t>
  </si>
  <si>
    <t xml:space="preserve">TOPLAM PROJE MALİYETİ (K.D.V. HARİÇ)  </t>
  </si>
  <si>
    <t xml:space="preserve">A = TOPLAM PROJE MALİYETİ (K.D.V. HARİÇ) - (1) / 0,94      </t>
  </si>
  <si>
    <t xml:space="preserve">TOPLAM PROJE MALİYETİ (K.D.V. DAHİL)      </t>
  </si>
  <si>
    <t xml:space="preserve">A = TOPLAM PROJE MALİYETİ (K.D.V. HARİÇ) - (1) / 0,94  </t>
  </si>
  <si>
    <t>Sürekli Eğitim Merkezi Müdürü</t>
  </si>
  <si>
    <t>TABLO 3: PROJE MALİYETİ</t>
  </si>
  <si>
    <r>
      <t xml:space="preserve">Formu doldurmak için gerekli adımlar aşağıda sıralanmıştır. </t>
    </r>
    <r>
      <rPr>
        <sz val="10"/>
        <color indexed="62"/>
        <rFont val="Times New Roman"/>
        <family val="1"/>
      </rPr>
      <t xml:space="preserve">Bilgi girebileceğiniz renklendirilmiş alanlar arasında </t>
    </r>
    <r>
      <rPr>
        <b/>
        <sz val="10"/>
        <color indexed="62"/>
        <rFont val="Times New Roman"/>
        <family val="1"/>
      </rPr>
      <t>Tab</t>
    </r>
    <r>
      <rPr>
        <sz val="10"/>
        <color indexed="62"/>
        <rFont val="Times New Roman"/>
        <family val="1"/>
      </rPr>
      <t xml:space="preserve"> ve </t>
    </r>
    <r>
      <rPr>
        <b/>
        <sz val="10"/>
        <color indexed="62"/>
        <rFont val="Times New Roman"/>
        <family val="1"/>
      </rPr>
      <t>Shift-Tab</t>
    </r>
    <r>
      <rPr>
        <sz val="10"/>
        <color indexed="62"/>
        <rFont val="Times New Roman"/>
        <family val="1"/>
      </rPr>
      <t xml:space="preserve"> tuşları ile hareket edebilirsiniz.</t>
    </r>
  </si>
  <si>
    <t>Rektör Yardımcısı</t>
  </si>
  <si>
    <t>Proje için K.D.V. oranını giriniz:</t>
  </si>
  <si>
    <t>Muaf</t>
  </si>
  <si>
    <t xml:space="preserve">K.D.V. (genellikle SEM ve YDYO için %8, diğerleri için %18)      </t>
  </si>
  <si>
    <t>Fakülte payı = A x (%1,85) (2,4,5,6 varsa 4,25)</t>
  </si>
  <si>
    <t>Bölüm payı = A x (%1,85) (2,4,5,6 varsa 4,25)</t>
  </si>
  <si>
    <t>Öğretim üyesi payı = 2 veya 4 veya 5 veya 6 varsa x (%8)</t>
  </si>
  <si>
    <t xml:space="preserve">TOPLAM PROJE MALİYETİ (K.D.V. HARİÇ) (1 varsa %94, 2 veya 4 veya 5 veya 6 varsa %64, 3 varsa %85)      </t>
  </si>
  <si>
    <t xml:space="preserve">Üniversite genel masraf payı = A x (%11,3 (2,4,5,6 varsa %19,5)) + [ (1) / 0,94 - (1) ] </t>
  </si>
  <si>
    <t>8. Fakülte payı = A x (%1,85)</t>
  </si>
  <si>
    <t>9. Bölüm demirbaş payı = A x (%1,85)</t>
  </si>
  <si>
    <t>10. İlgi SEM veya YDYO payı = A x (%3,70)</t>
  </si>
  <si>
    <t>11. Araştırma merkezi veya enstitü payı = A x (%3,70)</t>
  </si>
  <si>
    <t>Sayfa 4</t>
  </si>
  <si>
    <t>S4</t>
  </si>
  <si>
    <r>
      <t>Kimya Mühendisliği</t>
    </r>
    <r>
      <rPr>
        <b/>
        <sz val="10"/>
        <color indexed="9"/>
        <rFont val="Times New Roman"/>
        <family val="1"/>
      </rPr>
      <t xml:space="preserve"> Bölümü</t>
    </r>
  </si>
  <si>
    <t>Taahütte Bulunan</t>
  </si>
  <si>
    <t>…/…/20..</t>
  </si>
  <si>
    <t>Olur</t>
  </si>
  <si>
    <t>AR-GE, YENİLİK VE TASARIM</t>
  </si>
  <si>
    <t>ÜYK Karar Tarihi:</t>
  </si>
  <si>
    <t>Mali hükümlere ilişkin tablolarda belirtilmiş olan gider kalemlerinden herhangi birinin aşılması halinde veya bir gider kaleminde öngörülen harcama tutarı sözleşmenin uygulanması esnasında yeterli gelmediği takdirde, Üniversite masraf payından bir azalma yapılmayacak, fakat diğer gider kalemleri arasında aktarma yapılacaktır. Ancak personel giderleri için Rektörlük onayı alınacaktır.</t>
  </si>
  <si>
    <t>Roketsan A.Ş.</t>
  </si>
  <si>
    <t>TAKİP FORMU</t>
  </si>
  <si>
    <t>Proje Kodu:</t>
  </si>
  <si>
    <t>Fakültemiz öğretim üyelerince hazırlanan aşağıda kayıtlı Ar-Ge Yenilik ve Tasarım projesinin, Takip Formu ve proje özeti ilişikte sunulmuştur. İlgili bölüm ve fakültemiz tarafından uygun görülen takip formunu gereği için incelemenize saygı ile arz ederim.</t>
  </si>
  <si>
    <t>Prof. Dr. Mehmet T. ZEYREK</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</si>
</sst>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1F]dd\ mmmm\ yyyy\ dddd"/>
    <numFmt numFmtId="174" formatCode="0.00000;[Red]0.00000"/>
  </numFmts>
  <fonts count="79">
    <font>
      <sz val="10"/>
      <name val="Arial Tur"/>
      <family val="0"/>
    </font>
    <font>
      <sz val="8"/>
      <name val="Arial Tur"/>
      <family val="0"/>
    </font>
    <font>
      <sz val="10"/>
      <name val="Times New Roman"/>
      <family val="1"/>
    </font>
    <font>
      <u val="single"/>
      <sz val="10"/>
      <color indexed="12"/>
      <name val="Arial Tur"/>
      <family val="0"/>
    </font>
    <font>
      <b/>
      <sz val="10"/>
      <name val="Times New Roman"/>
      <family val="1"/>
    </font>
    <font>
      <sz val="12"/>
      <name val="Times New Roman"/>
      <family val="1"/>
    </font>
    <font>
      <u val="single"/>
      <sz val="10"/>
      <name val="Times New Roman"/>
      <family val="1"/>
    </font>
    <font>
      <sz val="10"/>
      <color indexed="9"/>
      <name val="Times New Roman"/>
      <family val="1"/>
    </font>
    <font>
      <sz val="10"/>
      <color indexed="22"/>
      <name val="Times New Roman"/>
      <family val="1"/>
    </font>
    <font>
      <b/>
      <sz val="12"/>
      <name val="Times New Roman"/>
      <family val="1"/>
    </font>
    <font>
      <b/>
      <sz val="16"/>
      <name val="Times New Roman"/>
      <family val="1"/>
    </font>
    <font>
      <u val="single"/>
      <sz val="12"/>
      <name val="Times New Roman"/>
      <family val="1"/>
    </font>
    <font>
      <b/>
      <u val="single"/>
      <sz val="12"/>
      <name val="Times New Roman"/>
      <family val="1"/>
    </font>
    <font>
      <sz val="10"/>
      <color indexed="10"/>
      <name val="Times New Roman"/>
      <family val="1"/>
    </font>
    <font>
      <sz val="9"/>
      <name val="Times New Roman"/>
      <family val="1"/>
    </font>
    <font>
      <b/>
      <sz val="9"/>
      <name val="Times New Roman"/>
      <family val="1"/>
    </font>
    <font>
      <sz val="10"/>
      <color indexed="10"/>
      <name val="Arial Tur"/>
      <family val="0"/>
    </font>
    <font>
      <b/>
      <sz val="10"/>
      <name val="Wingdings"/>
      <family val="0"/>
    </font>
    <font>
      <u val="single"/>
      <sz val="10"/>
      <color indexed="10"/>
      <name val="Times New Roman"/>
      <family val="1"/>
    </font>
    <font>
      <sz val="10"/>
      <color indexed="9"/>
      <name val="Arial Tur"/>
      <family val="0"/>
    </font>
    <font>
      <b/>
      <sz val="14"/>
      <name val="Times New Roman"/>
      <family val="1"/>
    </font>
    <font>
      <b/>
      <sz val="8"/>
      <name val="Times New Roman"/>
      <family val="1"/>
    </font>
    <font>
      <sz val="8"/>
      <name val="Times New Roman"/>
      <family val="1"/>
    </font>
    <font>
      <sz val="12"/>
      <name val="Wingdings"/>
      <family val="0"/>
    </font>
    <font>
      <sz val="10"/>
      <color indexed="62"/>
      <name val="Times New Roman"/>
      <family val="1"/>
    </font>
    <font>
      <b/>
      <sz val="10"/>
      <color indexed="62"/>
      <name val="Times New Roman"/>
      <family val="1"/>
    </font>
    <font>
      <sz val="14"/>
      <name val="Times New Roman"/>
      <family val="1"/>
    </font>
    <font>
      <b/>
      <sz val="10"/>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9"/>
      <name val="Arial Tur"/>
      <family val="0"/>
    </font>
    <font>
      <u val="single"/>
      <sz val="10"/>
      <color indexed="62"/>
      <name val="Arial Tur"/>
      <family val="0"/>
    </font>
    <font>
      <b/>
      <sz val="10"/>
      <color indexed="9"/>
      <name val="Wingdings"/>
      <family val="0"/>
    </font>
    <font>
      <u val="single"/>
      <sz val="10"/>
      <color indexed="9"/>
      <name val="Times New Roman"/>
      <family val="1"/>
    </font>
    <font>
      <sz val="8"/>
      <name val="Tahoma"/>
      <family val="2"/>
    </font>
    <font>
      <sz val="12"/>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Times New Roman"/>
      <family val="1"/>
    </font>
    <font>
      <sz val="10"/>
      <color theme="0"/>
      <name val="Arial Tur"/>
      <family val="0"/>
    </font>
    <font>
      <sz val="10"/>
      <color rgb="FFFF0000"/>
      <name val="Times New Roman"/>
      <family val="1"/>
    </font>
    <font>
      <sz val="10"/>
      <color rgb="FFFF0000"/>
      <name val="Arial Tur"/>
      <family val="0"/>
    </font>
    <font>
      <b/>
      <sz val="10"/>
      <color theme="0"/>
      <name val="Times New Roman"/>
      <family val="1"/>
    </font>
    <font>
      <b/>
      <sz val="10"/>
      <color theme="0"/>
      <name val="Arial Tur"/>
      <family val="0"/>
    </font>
    <font>
      <b/>
      <sz val="10"/>
      <color theme="0"/>
      <name val="Wingdings"/>
      <family val="0"/>
    </font>
    <font>
      <u val="single"/>
      <sz val="10"/>
      <color theme="0"/>
      <name val="Times New Roman"/>
      <family val="1"/>
    </font>
    <font>
      <u val="single"/>
      <sz val="10"/>
      <color theme="4" tint="-0.24997000396251678"/>
      <name val="Arial Tu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4" tint="0.7999799847602844"/>
        <bgColor indexed="64"/>
      </patternFill>
    </fill>
    <fill>
      <patternFill patternType="solid">
        <fgColor indexed="22"/>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border>
    <border>
      <left style="thin">
        <color theme="1"/>
      </left>
      <right>
        <color indexed="63"/>
      </right>
      <top>
        <color indexed="63"/>
      </top>
      <bottom>
        <color indexed="63"/>
      </bottom>
    </border>
    <border>
      <left style="thin">
        <color indexed="55"/>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1" fontId="0" fillId="0" borderId="0" applyFont="0" applyFill="0" applyBorder="0" applyAlignment="0" applyProtection="0"/>
    <xf numFmtId="0" fontId="60" fillId="19" borderId="5" applyNumberFormat="0" applyAlignment="0" applyProtection="0"/>
    <xf numFmtId="0" fontId="61" fillId="20" borderId="6" applyNumberFormat="0" applyAlignment="0" applyProtection="0"/>
    <xf numFmtId="0" fontId="62" fillId="19" borderId="6" applyNumberFormat="0" applyAlignment="0" applyProtection="0"/>
    <xf numFmtId="0" fontId="63" fillId="21" borderId="7" applyNumberFormat="0" applyAlignment="0" applyProtection="0"/>
    <xf numFmtId="0" fontId="64" fillId="22" borderId="0" applyNumberFormat="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3" borderId="0" applyNumberFormat="0" applyBorder="0" applyAlignment="0" applyProtection="0"/>
    <xf numFmtId="0" fontId="0" fillId="24" borderId="8" applyNumberFormat="0" applyFont="0" applyAlignment="0" applyProtection="0"/>
    <xf numFmtId="0" fontId="6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9" fontId="0" fillId="0" borderId="0" applyFont="0" applyFill="0" applyBorder="0" applyAlignment="0" applyProtection="0"/>
  </cellStyleXfs>
  <cellXfs count="323">
    <xf numFmtId="0" fontId="0" fillId="0" borderId="0" xfId="0" applyAlignment="1">
      <alignment/>
    </xf>
    <xf numFmtId="0" fontId="2" fillId="0" borderId="0" xfId="0" applyFont="1" applyAlignment="1">
      <alignment/>
    </xf>
    <xf numFmtId="0" fontId="5" fillId="0" borderId="0" xfId="0" applyFont="1" applyAlignment="1">
      <alignment/>
    </xf>
    <xf numFmtId="0" fontId="2" fillId="32" borderId="10" xfId="0" applyFont="1" applyFill="1" applyBorder="1" applyAlignment="1">
      <alignment/>
    </xf>
    <xf numFmtId="0" fontId="2" fillId="32" borderId="11" xfId="0" applyFont="1" applyFill="1" applyBorder="1" applyAlignment="1">
      <alignment/>
    </xf>
    <xf numFmtId="0" fontId="5" fillId="32" borderId="12" xfId="0" applyFont="1" applyFill="1" applyBorder="1" applyAlignment="1">
      <alignment vertical="center"/>
    </xf>
    <xf numFmtId="0" fontId="5" fillId="32" borderId="13" xfId="0" applyFont="1" applyFill="1" applyBorder="1" applyAlignment="1">
      <alignment vertical="center"/>
    </xf>
    <xf numFmtId="0" fontId="9" fillId="32" borderId="13" xfId="0" applyFont="1" applyFill="1" applyBorder="1" applyAlignment="1">
      <alignment horizontal="right" vertical="center"/>
    </xf>
    <xf numFmtId="0" fontId="5" fillId="32" borderId="14" xfId="0" applyFont="1" applyFill="1" applyBorder="1" applyAlignment="1">
      <alignment vertical="center"/>
    </xf>
    <xf numFmtId="0" fontId="9" fillId="32" borderId="10" xfId="0" applyFont="1" applyFill="1" applyBorder="1" applyAlignment="1">
      <alignment vertical="center"/>
    </xf>
    <xf numFmtId="0" fontId="4" fillId="32" borderId="15" xfId="0" applyFont="1" applyFill="1" applyBorder="1" applyAlignment="1">
      <alignment horizontal="left" vertical="center" indent="1"/>
    </xf>
    <xf numFmtId="0" fontId="4" fillId="32" borderId="15" xfId="0" applyFont="1" applyFill="1" applyBorder="1" applyAlignment="1">
      <alignment vertical="center"/>
    </xf>
    <xf numFmtId="0" fontId="9" fillId="32" borderId="16" xfId="0" applyFont="1" applyFill="1" applyBorder="1" applyAlignment="1">
      <alignment vertical="center"/>
    </xf>
    <xf numFmtId="0" fontId="5" fillId="32" borderId="10" xfId="0" applyFont="1" applyFill="1" applyBorder="1" applyAlignment="1">
      <alignment vertical="center"/>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0" xfId="0" applyFont="1" applyFill="1" applyBorder="1" applyAlignment="1">
      <alignment vertical="top" wrapText="1"/>
    </xf>
    <xf numFmtId="0" fontId="5" fillId="32" borderId="0" xfId="0" applyFont="1" applyFill="1" applyBorder="1" applyAlignment="1">
      <alignment vertical="top"/>
    </xf>
    <xf numFmtId="14" fontId="5" fillId="32" borderId="0" xfId="0" applyNumberFormat="1" applyFont="1" applyFill="1" applyBorder="1" applyAlignment="1">
      <alignment vertical="center"/>
    </xf>
    <xf numFmtId="0" fontId="0" fillId="32" borderId="0" xfId="0" applyFill="1" applyAlignment="1">
      <alignment/>
    </xf>
    <xf numFmtId="0" fontId="12" fillId="32" borderId="0" xfId="0" applyFont="1" applyFill="1" applyBorder="1" applyAlignment="1">
      <alignment vertical="top"/>
    </xf>
    <xf numFmtId="0" fontId="12" fillId="32" borderId="0" xfId="0" applyFont="1" applyFill="1" applyBorder="1" applyAlignment="1">
      <alignment horizontal="left" vertical="center"/>
    </xf>
    <xf numFmtId="0" fontId="5" fillId="32" borderId="17" xfId="0" applyFont="1" applyFill="1" applyBorder="1" applyAlignment="1">
      <alignment vertical="center"/>
    </xf>
    <xf numFmtId="0" fontId="5" fillId="32" borderId="15" xfId="0" applyFont="1" applyFill="1" applyBorder="1" applyAlignment="1">
      <alignment vertical="center"/>
    </xf>
    <xf numFmtId="0" fontId="5" fillId="32" borderId="18" xfId="0" applyFont="1" applyFill="1" applyBorder="1" applyAlignment="1">
      <alignment vertical="center"/>
    </xf>
    <xf numFmtId="0" fontId="9" fillId="32" borderId="0" xfId="0" applyFont="1" applyFill="1" applyBorder="1" applyAlignment="1">
      <alignment vertical="center"/>
    </xf>
    <xf numFmtId="0" fontId="19" fillId="0" borderId="0" xfId="0" applyFont="1" applyAlignment="1">
      <alignment/>
    </xf>
    <xf numFmtId="0" fontId="0" fillId="32" borderId="0" xfId="0" applyFill="1" applyBorder="1" applyAlignment="1">
      <alignment vertical="center"/>
    </xf>
    <xf numFmtId="0" fontId="5" fillId="32" borderId="0" xfId="0" applyFont="1" applyFill="1" applyBorder="1" applyAlignment="1">
      <alignment horizontal="right" vertical="center"/>
    </xf>
    <xf numFmtId="0" fontId="11" fillId="32" borderId="0" xfId="0" applyFont="1" applyFill="1" applyBorder="1" applyAlignment="1">
      <alignment vertical="center"/>
    </xf>
    <xf numFmtId="0" fontId="2" fillId="32" borderId="19" xfId="0" applyFont="1" applyFill="1" applyBorder="1" applyAlignment="1">
      <alignment vertical="center"/>
    </xf>
    <xf numFmtId="0" fontId="2" fillId="32" borderId="20" xfId="0" applyFont="1" applyFill="1" applyBorder="1" applyAlignment="1">
      <alignment vertical="center"/>
    </xf>
    <xf numFmtId="0" fontId="2" fillId="32" borderId="21" xfId="0" applyFont="1" applyFill="1" applyBorder="1" applyAlignment="1">
      <alignment vertical="center"/>
    </xf>
    <xf numFmtId="0" fontId="2" fillId="32" borderId="22" xfId="0" applyFont="1" applyFill="1" applyBorder="1" applyAlignment="1">
      <alignment vertical="center"/>
    </xf>
    <xf numFmtId="0" fontId="2" fillId="32" borderId="0" xfId="0" applyFont="1" applyFill="1" applyBorder="1" applyAlignment="1">
      <alignment vertical="center"/>
    </xf>
    <xf numFmtId="0" fontId="4" fillId="32" borderId="0" xfId="0" applyFont="1" applyFill="1" applyBorder="1" applyAlignment="1">
      <alignment horizontal="center" vertical="center"/>
    </xf>
    <xf numFmtId="0" fontId="2" fillId="32" borderId="23" xfId="0" applyFont="1" applyFill="1" applyBorder="1" applyAlignment="1">
      <alignment vertical="center"/>
    </xf>
    <xf numFmtId="0" fontId="2" fillId="32" borderId="15" xfId="0" applyFont="1" applyFill="1" applyBorder="1" applyAlignment="1">
      <alignment vertical="center"/>
    </xf>
    <xf numFmtId="0" fontId="2" fillId="32" borderId="0" xfId="0" applyFont="1" applyFill="1" applyBorder="1" applyAlignment="1">
      <alignment horizontal="left" vertical="center"/>
    </xf>
    <xf numFmtId="0" fontId="0" fillId="32" borderId="0" xfId="0" applyFill="1" applyAlignment="1">
      <alignment vertical="center"/>
    </xf>
    <xf numFmtId="0" fontId="0" fillId="32" borderId="15" xfId="0" applyFill="1" applyBorder="1" applyAlignment="1">
      <alignment horizontal="left" vertical="center"/>
    </xf>
    <xf numFmtId="0" fontId="2" fillId="32" borderId="15" xfId="0" applyFont="1" applyFill="1" applyBorder="1" applyAlignment="1">
      <alignment horizontal="left" vertical="center"/>
    </xf>
    <xf numFmtId="0" fontId="0" fillId="32" borderId="0" xfId="0" applyFill="1" applyBorder="1" applyAlignment="1">
      <alignment horizontal="left" vertical="center"/>
    </xf>
    <xf numFmtId="0" fontId="2" fillId="32" borderId="15" xfId="0" applyFont="1" applyFill="1" applyBorder="1" applyAlignment="1">
      <alignment horizontal="center" vertical="center"/>
    </xf>
    <xf numFmtId="0" fontId="2" fillId="32" borderId="0" xfId="0" applyFont="1" applyFill="1" applyBorder="1" applyAlignment="1" quotePrefix="1">
      <alignment vertical="center"/>
    </xf>
    <xf numFmtId="0" fontId="0" fillId="32" borderId="15" xfId="0" applyFill="1" applyBorder="1" applyAlignment="1">
      <alignment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5" xfId="0" applyFont="1" applyFill="1" applyBorder="1" applyAlignment="1">
      <alignment/>
    </xf>
    <xf numFmtId="0" fontId="16" fillId="32" borderId="0" xfId="0" applyFont="1" applyFill="1" applyBorder="1" applyAlignment="1">
      <alignment vertical="center"/>
    </xf>
    <xf numFmtId="0" fontId="13" fillId="32" borderId="0" xfId="0" applyFont="1" applyFill="1" applyBorder="1" applyAlignment="1">
      <alignment vertical="center"/>
    </xf>
    <xf numFmtId="0" fontId="6" fillId="32" borderId="0" xfId="0" applyFont="1" applyFill="1" applyBorder="1" applyAlignment="1">
      <alignment vertical="center"/>
    </xf>
    <xf numFmtId="0" fontId="2" fillId="32" borderId="24" xfId="0" applyFont="1" applyFill="1" applyBorder="1" applyAlignment="1">
      <alignment vertical="center"/>
    </xf>
    <xf numFmtId="0" fontId="2" fillId="32" borderId="25" xfId="0" applyFont="1" applyFill="1" applyBorder="1" applyAlignment="1">
      <alignment vertical="center"/>
    </xf>
    <xf numFmtId="0" fontId="2" fillId="32" borderId="26" xfId="0" applyFont="1" applyFill="1" applyBorder="1" applyAlignment="1">
      <alignment vertical="center"/>
    </xf>
    <xf numFmtId="0" fontId="2" fillId="32" borderId="0" xfId="0" applyFont="1" applyFill="1" applyAlignment="1">
      <alignment/>
    </xf>
    <xf numFmtId="0" fontId="2" fillId="32" borderId="0" xfId="0" applyFont="1" applyFill="1" applyBorder="1" applyAlignment="1">
      <alignment horizontal="right" vertical="center"/>
    </xf>
    <xf numFmtId="0" fontId="5" fillId="32" borderId="0" xfId="0" applyFont="1" applyFill="1" applyBorder="1" applyAlignment="1">
      <alignment horizontal="left" vertical="top" wrapText="1"/>
    </xf>
    <xf numFmtId="0" fontId="4" fillId="32" borderId="27" xfId="0" applyFont="1" applyFill="1" applyBorder="1" applyAlignment="1">
      <alignment vertical="center"/>
    </xf>
    <xf numFmtId="0" fontId="2" fillId="32" borderId="28" xfId="0" applyFont="1" applyFill="1" applyBorder="1" applyAlignment="1">
      <alignment vertical="center"/>
    </xf>
    <xf numFmtId="0" fontId="2" fillId="32" borderId="29" xfId="0" applyFont="1" applyFill="1" applyBorder="1" applyAlignment="1">
      <alignment vertical="center"/>
    </xf>
    <xf numFmtId="0" fontId="2" fillId="32" borderId="27" xfId="0" applyFont="1" applyFill="1" applyBorder="1" applyAlignment="1" quotePrefix="1">
      <alignment vertical="center"/>
    </xf>
    <xf numFmtId="0" fontId="2" fillId="32" borderId="12" xfId="0" applyFont="1" applyFill="1" applyBorder="1" applyAlignment="1" quotePrefix="1">
      <alignment vertical="center"/>
    </xf>
    <xf numFmtId="0" fontId="2" fillId="32" borderId="27" xfId="0" applyFont="1" applyFill="1" applyBorder="1" applyAlignment="1" quotePrefix="1">
      <alignment horizontal="left" vertical="center"/>
    </xf>
    <xf numFmtId="0" fontId="5" fillId="0" borderId="0" xfId="0" applyFont="1" applyAlignment="1">
      <alignment/>
    </xf>
    <xf numFmtId="0" fontId="0" fillId="0" borderId="0" xfId="0" applyAlignment="1">
      <alignment/>
    </xf>
    <xf numFmtId="0" fontId="0" fillId="32" borderId="0" xfId="0" applyFill="1" applyBorder="1" applyAlignment="1">
      <alignment/>
    </xf>
    <xf numFmtId="0" fontId="2" fillId="32" borderId="16" xfId="0" applyFont="1" applyFill="1" applyBorder="1" applyAlignment="1">
      <alignment vertical="center"/>
    </xf>
    <xf numFmtId="0" fontId="2" fillId="32" borderId="10" xfId="0" applyFont="1" applyFill="1" applyBorder="1" applyAlignment="1">
      <alignment horizontal="left" vertical="center" indent="1"/>
    </xf>
    <xf numFmtId="0" fontId="4" fillId="32" borderId="13" xfId="0" applyFont="1" applyFill="1" applyBorder="1" applyAlignment="1">
      <alignment horizontal="left" vertical="center" indent="1"/>
    </xf>
    <xf numFmtId="4" fontId="2" fillId="32" borderId="13" xfId="0" applyNumberFormat="1" applyFont="1" applyFill="1" applyBorder="1" applyAlignment="1">
      <alignment horizontal="right" vertical="center"/>
    </xf>
    <xf numFmtId="4" fontId="2" fillId="32" borderId="14" xfId="0" applyNumberFormat="1" applyFont="1" applyFill="1" applyBorder="1" applyAlignment="1">
      <alignment horizontal="right" vertical="center"/>
    </xf>
    <xf numFmtId="0" fontId="4" fillId="32" borderId="0" xfId="0" applyFont="1" applyFill="1" applyBorder="1" applyAlignment="1">
      <alignment horizontal="left" vertical="center" indent="1"/>
    </xf>
    <xf numFmtId="4" fontId="2" fillId="32" borderId="0" xfId="0" applyNumberFormat="1" applyFont="1" applyFill="1" applyBorder="1" applyAlignment="1">
      <alignment horizontal="right" vertical="center"/>
    </xf>
    <xf numFmtId="4" fontId="2" fillId="32" borderId="16" xfId="0" applyNumberFormat="1" applyFont="1" applyFill="1" applyBorder="1" applyAlignment="1">
      <alignment horizontal="right" vertical="center"/>
    </xf>
    <xf numFmtId="0" fontId="0" fillId="0" borderId="17" xfId="0" applyFont="1" applyBorder="1" applyAlignment="1">
      <alignment/>
    </xf>
    <xf numFmtId="0" fontId="2" fillId="32" borderId="18" xfId="0" applyFont="1" applyFill="1" applyBorder="1" applyAlignment="1">
      <alignment vertical="center"/>
    </xf>
    <xf numFmtId="0" fontId="2" fillId="32" borderId="12" xfId="0" applyFont="1" applyFill="1" applyBorder="1" applyAlignment="1">
      <alignment horizontal="left" vertical="center" indent="1"/>
    </xf>
    <xf numFmtId="0" fontId="4" fillId="32" borderId="10" xfId="0" applyFont="1" applyFill="1" applyBorder="1" applyAlignment="1">
      <alignment horizontal="left" vertical="center" indent="1"/>
    </xf>
    <xf numFmtId="4" fontId="2" fillId="32" borderId="15" xfId="0" applyNumberFormat="1" applyFont="1" applyFill="1" applyBorder="1" applyAlignment="1">
      <alignment horizontal="right" vertical="center"/>
    </xf>
    <xf numFmtId="4" fontId="2" fillId="32" borderId="18"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5" fillId="0" borderId="0" xfId="0" applyFont="1" applyFill="1" applyAlignment="1">
      <alignment/>
    </xf>
    <xf numFmtId="0" fontId="5" fillId="0" borderId="0" xfId="0" applyFont="1" applyFill="1" applyBorder="1" applyAlignment="1">
      <alignment horizontal="left" vertical="center"/>
    </xf>
    <xf numFmtId="0" fontId="0" fillId="0" borderId="0" xfId="0" applyFill="1" applyBorder="1" applyAlignment="1">
      <alignment/>
    </xf>
    <xf numFmtId="0" fontId="0" fillId="0" borderId="0" xfId="0" applyFill="1" applyAlignment="1">
      <alignment/>
    </xf>
    <xf numFmtId="0" fontId="2" fillId="32" borderId="0" xfId="0" applyFont="1" applyFill="1" applyBorder="1" applyAlignment="1" applyProtection="1">
      <alignment vertical="center"/>
      <protection/>
    </xf>
    <xf numFmtId="0" fontId="2" fillId="32" borderId="0" xfId="0" applyFont="1" applyFill="1" applyBorder="1" applyAlignment="1" applyProtection="1" quotePrefix="1">
      <alignment vertical="center"/>
      <protection/>
    </xf>
    <xf numFmtId="0" fontId="2" fillId="32" borderId="15" xfId="0" applyFont="1" applyFill="1" applyBorder="1" applyAlignment="1" applyProtection="1">
      <alignment vertical="center"/>
      <protection/>
    </xf>
    <xf numFmtId="0" fontId="2" fillId="32" borderId="22" xfId="0" applyFont="1" applyFill="1" applyBorder="1" applyAlignment="1" applyProtection="1">
      <alignment vertical="center"/>
      <protection/>
    </xf>
    <xf numFmtId="0" fontId="2" fillId="32" borderId="23" xfId="0" applyFont="1" applyFill="1" applyBorder="1" applyAlignment="1" applyProtection="1">
      <alignment vertical="center"/>
      <protection/>
    </xf>
    <xf numFmtId="0" fontId="2" fillId="32" borderId="27" xfId="0" applyFont="1" applyFill="1" applyBorder="1" applyAlignment="1" applyProtection="1">
      <alignment horizontal="left"/>
      <protection locked="0"/>
    </xf>
    <xf numFmtId="0" fontId="2" fillId="32" borderId="28" xfId="0" applyFont="1" applyFill="1" applyBorder="1" applyAlignment="1" applyProtection="1">
      <alignment horizontal="left"/>
      <protection locked="0"/>
    </xf>
    <xf numFmtId="0" fontId="2" fillId="32" borderId="29" xfId="0" applyFont="1" applyFill="1" applyBorder="1" applyAlignment="1" applyProtection="1">
      <alignment horizontal="left"/>
      <protection locked="0"/>
    </xf>
    <xf numFmtId="0" fontId="5" fillId="32" borderId="0" xfId="0" applyFont="1" applyFill="1" applyBorder="1" applyAlignment="1">
      <alignment horizontal="justify" vertical="top" wrapText="1"/>
    </xf>
    <xf numFmtId="0" fontId="23" fillId="0" borderId="0" xfId="0" applyFont="1" applyAlignment="1">
      <alignment/>
    </xf>
    <xf numFmtId="0" fontId="23" fillId="0" borderId="0" xfId="0" applyFont="1" applyFill="1" applyBorder="1" applyAlignment="1">
      <alignment horizontal="center"/>
    </xf>
    <xf numFmtId="0" fontId="23" fillId="0" borderId="0" xfId="0" applyFont="1" applyFill="1" applyBorder="1" applyAlignment="1">
      <alignment horizontal="left"/>
    </xf>
    <xf numFmtId="0" fontId="2" fillId="32"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7" fillId="0" borderId="0" xfId="0" applyFont="1" applyFill="1" applyAlignment="1">
      <alignment/>
    </xf>
    <xf numFmtId="0" fontId="19" fillId="0" borderId="0" xfId="0" applyFont="1" applyFill="1" applyAlignment="1">
      <alignment/>
    </xf>
    <xf numFmtId="0" fontId="70" fillId="0" borderId="0" xfId="0" applyFont="1" applyFill="1" applyAlignment="1">
      <alignment/>
    </xf>
    <xf numFmtId="0" fontId="70" fillId="0" borderId="0" xfId="0" applyFont="1" applyFill="1" applyAlignment="1" applyProtection="1">
      <alignment/>
      <protection/>
    </xf>
    <xf numFmtId="0" fontId="71" fillId="0" borderId="0" xfId="0" applyFont="1" applyFill="1" applyAlignment="1">
      <alignment/>
    </xf>
    <xf numFmtId="0" fontId="70" fillId="0" borderId="0" xfId="0" applyFont="1" applyFill="1" applyBorder="1" applyAlignment="1">
      <alignment/>
    </xf>
    <xf numFmtId="0" fontId="2" fillId="0" borderId="0" xfId="0" applyFont="1" applyFill="1" applyAlignment="1">
      <alignment/>
    </xf>
    <xf numFmtId="0" fontId="0" fillId="0" borderId="0" xfId="0" applyFill="1" applyAlignment="1">
      <alignment/>
    </xf>
    <xf numFmtId="0" fontId="11" fillId="32" borderId="0" xfId="0" applyFont="1" applyFill="1" applyBorder="1" applyAlignment="1" applyProtection="1">
      <alignment horizontal="right" vertical="center"/>
      <protection locked="0"/>
    </xf>
    <xf numFmtId="0" fontId="2" fillId="32" borderId="29" xfId="0" applyFont="1" applyFill="1" applyBorder="1" applyAlignment="1">
      <alignment horizontal="right" vertical="center" indent="1"/>
    </xf>
    <xf numFmtId="9" fontId="70" fillId="0" borderId="0" xfId="0" applyNumberFormat="1" applyFont="1" applyFill="1" applyAlignment="1">
      <alignment/>
    </xf>
    <xf numFmtId="0" fontId="70" fillId="0" borderId="0" xfId="0" applyFont="1" applyFill="1" applyBorder="1" applyAlignment="1">
      <alignment horizontal="center"/>
    </xf>
    <xf numFmtId="0" fontId="72" fillId="0" borderId="0" xfId="0" applyFont="1" applyFill="1" applyAlignment="1">
      <alignment/>
    </xf>
    <xf numFmtId="0" fontId="73" fillId="0" borderId="0" xfId="0" applyFont="1" applyFill="1" applyAlignment="1">
      <alignment/>
    </xf>
    <xf numFmtId="0" fontId="70" fillId="0" borderId="0" xfId="0" applyFont="1" applyFill="1" applyBorder="1" applyAlignment="1">
      <alignment vertical="center"/>
    </xf>
    <xf numFmtId="0" fontId="74" fillId="0" borderId="0" xfId="0" applyFont="1" applyFill="1" applyAlignment="1">
      <alignment/>
    </xf>
    <xf numFmtId="0" fontId="75" fillId="0" borderId="0" xfId="0" applyFont="1" applyFill="1" applyAlignment="1">
      <alignment/>
    </xf>
    <xf numFmtId="4" fontId="71" fillId="0" borderId="0" xfId="0" applyNumberFormat="1" applyFont="1" applyFill="1" applyAlignment="1">
      <alignment/>
    </xf>
    <xf numFmtId="0" fontId="71" fillId="0" borderId="0" xfId="0" applyFont="1" applyFill="1" applyAlignment="1">
      <alignment/>
    </xf>
    <xf numFmtId="0" fontId="0" fillId="0" borderId="0" xfId="0" applyBorder="1" applyAlignment="1">
      <alignment/>
    </xf>
    <xf numFmtId="0" fontId="9" fillId="32" borderId="0" xfId="0" applyFont="1" applyFill="1" applyBorder="1" applyAlignment="1">
      <alignment vertical="top"/>
    </xf>
    <xf numFmtId="14" fontId="0" fillId="0" borderId="0" xfId="0" applyNumberFormat="1" applyFill="1" applyBorder="1" applyAlignment="1">
      <alignment horizontal="center"/>
    </xf>
    <xf numFmtId="14" fontId="0" fillId="0" borderId="0" xfId="0" applyNumberForma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xf>
    <xf numFmtId="0" fontId="2" fillId="0" borderId="0" xfId="0" applyFont="1" applyFill="1" applyBorder="1" applyAlignment="1" quotePrefix="1">
      <alignment vertical="center"/>
    </xf>
    <xf numFmtId="4" fontId="2" fillId="32" borderId="30" xfId="0" applyNumberFormat="1" applyFont="1" applyFill="1" applyBorder="1" applyAlignment="1" applyProtection="1">
      <alignment horizontal="right" vertical="center"/>
      <protection/>
    </xf>
    <xf numFmtId="10" fontId="2" fillId="32" borderId="30" xfId="0" applyNumberFormat="1" applyFont="1" applyFill="1" applyBorder="1" applyAlignment="1" applyProtection="1">
      <alignment horizontal="center" vertical="center"/>
      <protection/>
    </xf>
    <xf numFmtId="0" fontId="2" fillId="32" borderId="28" xfId="0" applyFont="1" applyFill="1" applyBorder="1" applyAlignment="1">
      <alignment horizontal="right" vertical="center"/>
    </xf>
    <xf numFmtId="0" fontId="2" fillId="32" borderId="29" xfId="0" applyFont="1" applyFill="1" applyBorder="1" applyAlignment="1">
      <alignment horizontal="right" vertical="center"/>
    </xf>
    <xf numFmtId="10" fontId="2" fillId="32" borderId="30" xfId="0" applyNumberFormat="1" applyFont="1" applyFill="1" applyBorder="1" applyAlignment="1" applyProtection="1">
      <alignment horizontal="right" vertical="center"/>
      <protection/>
    </xf>
    <xf numFmtId="4" fontId="2" fillId="32" borderId="27" xfId="0" applyNumberFormat="1" applyFont="1" applyFill="1" applyBorder="1" applyAlignment="1" applyProtection="1">
      <alignment horizontal="right" vertical="center"/>
      <protection/>
    </xf>
    <xf numFmtId="4" fontId="2" fillId="32" borderId="28" xfId="0" applyNumberFormat="1" applyFont="1" applyFill="1" applyBorder="1" applyAlignment="1" applyProtection="1">
      <alignment horizontal="right" vertical="center"/>
      <protection/>
    </xf>
    <xf numFmtId="4" fontId="2" fillId="32" borderId="29" xfId="0" applyNumberFormat="1" applyFont="1" applyFill="1" applyBorder="1" applyAlignment="1" applyProtection="1">
      <alignment horizontal="right" vertical="center"/>
      <protection/>
    </xf>
    <xf numFmtId="0" fontId="2" fillId="32" borderId="28" xfId="0" applyFont="1" applyFill="1" applyBorder="1" applyAlignment="1">
      <alignment horizontal="left" vertical="center"/>
    </xf>
    <xf numFmtId="0" fontId="2" fillId="32" borderId="29" xfId="0" applyFont="1" applyFill="1" applyBorder="1" applyAlignment="1">
      <alignment horizontal="left" vertical="center"/>
    </xf>
    <xf numFmtId="0" fontId="2" fillId="32" borderId="0" xfId="0" applyFont="1" applyFill="1" applyBorder="1" applyAlignment="1">
      <alignment horizontal="left" vertical="center"/>
    </xf>
    <xf numFmtId="9" fontId="2" fillId="33" borderId="31" xfId="0" applyNumberFormat="1" applyFont="1" applyFill="1" applyBorder="1" applyAlignment="1" applyProtection="1">
      <alignment horizontal="center" vertical="center"/>
      <protection locked="0"/>
    </xf>
    <xf numFmtId="9" fontId="2" fillId="33" borderId="32" xfId="0" applyNumberFormat="1" applyFont="1" applyFill="1" applyBorder="1" applyAlignment="1" applyProtection="1">
      <alignment horizontal="center" vertical="center"/>
      <protection locked="0"/>
    </xf>
    <xf numFmtId="9" fontId="2" fillId="33" borderId="33" xfId="0" applyNumberFormat="1" applyFont="1" applyFill="1" applyBorder="1" applyAlignment="1" applyProtection="1">
      <alignment horizontal="center" vertical="center"/>
      <protection locked="0"/>
    </xf>
    <xf numFmtId="10" fontId="2" fillId="32" borderId="27" xfId="0" applyNumberFormat="1" applyFont="1" applyFill="1" applyBorder="1" applyAlignment="1" applyProtection="1">
      <alignment horizontal="right" vertical="center"/>
      <protection/>
    </xf>
    <xf numFmtId="10" fontId="2" fillId="32" borderId="28" xfId="0" applyNumberFormat="1" applyFont="1" applyFill="1" applyBorder="1" applyAlignment="1" applyProtection="1">
      <alignment horizontal="right" vertical="center"/>
      <protection/>
    </xf>
    <xf numFmtId="10" fontId="2" fillId="32" borderId="29" xfId="0" applyNumberFormat="1" applyFont="1" applyFill="1" applyBorder="1" applyAlignment="1" applyProtection="1">
      <alignment horizontal="right" vertical="center"/>
      <protection/>
    </xf>
    <xf numFmtId="10" fontId="2" fillId="32" borderId="0" xfId="0" applyNumberFormat="1" applyFont="1" applyFill="1" applyBorder="1" applyAlignment="1" applyProtection="1">
      <alignment horizontal="center" vertical="center"/>
      <protection locked="0"/>
    </xf>
    <xf numFmtId="0" fontId="72" fillId="32" borderId="0" xfId="0" applyFont="1" applyFill="1" applyBorder="1" applyAlignment="1">
      <alignment vertical="center" wrapText="1"/>
    </xf>
    <xf numFmtId="4" fontId="2" fillId="33" borderId="27" xfId="0" applyNumberFormat="1" applyFont="1" applyFill="1" applyBorder="1" applyAlignment="1" applyProtection="1">
      <alignment/>
      <protection locked="0"/>
    </xf>
    <xf numFmtId="4" fontId="2" fillId="33" borderId="28" xfId="0" applyNumberFormat="1" applyFont="1" applyFill="1" applyBorder="1" applyAlignment="1" applyProtection="1">
      <alignment/>
      <protection locked="0"/>
    </xf>
    <xf numFmtId="4" fontId="2" fillId="33" borderId="29" xfId="0" applyNumberFormat="1" applyFont="1" applyFill="1" applyBorder="1" applyAlignment="1" applyProtection="1">
      <alignment/>
      <protection locked="0"/>
    </xf>
    <xf numFmtId="3" fontId="2" fillId="32" borderId="30" xfId="0" applyNumberFormat="1" applyFont="1" applyFill="1" applyBorder="1" applyAlignment="1" applyProtection="1">
      <alignment horizontal="right" vertical="center"/>
      <protection locked="0"/>
    </xf>
    <xf numFmtId="4" fontId="2" fillId="32" borderId="30" xfId="0" applyNumberFormat="1" applyFont="1" applyFill="1" applyBorder="1" applyAlignment="1">
      <alignment horizontal="right" vertical="center"/>
    </xf>
    <xf numFmtId="0" fontId="2" fillId="32" borderId="30" xfId="0" applyFont="1" applyFill="1" applyBorder="1" applyAlignment="1" applyProtection="1">
      <alignment horizontal="center" vertical="center"/>
      <protection locked="0"/>
    </xf>
    <xf numFmtId="0" fontId="2" fillId="32" borderId="30" xfId="0" applyFont="1" applyFill="1" applyBorder="1" applyAlignment="1" applyProtection="1">
      <alignment horizontal="left"/>
      <protection locked="0"/>
    </xf>
    <xf numFmtId="0" fontId="13" fillId="32" borderId="0" xfId="0" applyFont="1" applyFill="1" applyBorder="1" applyAlignment="1">
      <alignment horizontal="center" vertical="center"/>
    </xf>
    <xf numFmtId="0" fontId="2" fillId="33" borderId="34" xfId="0" applyFont="1" applyFill="1" applyBorder="1" applyAlignment="1" applyProtection="1">
      <alignment horizontal="left" vertical="top" wrapText="1"/>
      <protection locked="0"/>
    </xf>
    <xf numFmtId="0" fontId="2" fillId="33" borderId="35" xfId="0" applyFont="1" applyFill="1" applyBorder="1" applyAlignment="1" applyProtection="1">
      <alignment horizontal="left" vertical="top" wrapText="1"/>
      <protection locked="0"/>
    </xf>
    <xf numFmtId="0" fontId="2" fillId="33" borderId="36"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2" fillId="33" borderId="38"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76" fillId="32" borderId="0" xfId="0" applyFont="1" applyFill="1" applyBorder="1" applyAlignment="1">
      <alignment horizontal="center" vertical="center"/>
    </xf>
    <xf numFmtId="0" fontId="77" fillId="32" borderId="0" xfId="0" applyFont="1" applyFill="1" applyBorder="1" applyAlignment="1">
      <alignment horizontal="center" vertical="center"/>
    </xf>
    <xf numFmtId="0" fontId="70" fillId="32" borderId="0" xfId="0" applyFont="1" applyFill="1" applyBorder="1" applyAlignment="1">
      <alignment horizontal="center" vertical="center"/>
    </xf>
    <xf numFmtId="0" fontId="17" fillId="32" borderId="0" xfId="0" applyFont="1" applyFill="1" applyBorder="1" applyAlignment="1">
      <alignment horizontal="center" vertical="center"/>
    </xf>
    <xf numFmtId="0" fontId="18" fillId="32" borderId="0" xfId="0" applyFont="1" applyFill="1" applyBorder="1" applyAlignment="1">
      <alignment horizontal="center" vertical="center"/>
    </xf>
    <xf numFmtId="14" fontId="2" fillId="0" borderId="0" xfId="0" applyNumberFormat="1" applyFont="1" applyFill="1" applyBorder="1" applyAlignment="1" applyProtection="1">
      <alignment horizontal="left" vertical="center"/>
      <protection locked="0"/>
    </xf>
    <xf numFmtId="10" fontId="2" fillId="32" borderId="27" xfId="0" applyNumberFormat="1" applyFont="1" applyFill="1" applyBorder="1" applyAlignment="1" applyProtection="1">
      <alignment horizontal="center" vertical="center"/>
      <protection/>
    </xf>
    <xf numFmtId="10" fontId="2" fillId="32" borderId="28" xfId="0" applyNumberFormat="1" applyFont="1" applyFill="1" applyBorder="1" applyAlignment="1" applyProtection="1">
      <alignment horizontal="center" vertical="center"/>
      <protection/>
    </xf>
    <xf numFmtId="10" fontId="2" fillId="32" borderId="29" xfId="0" applyNumberFormat="1" applyFont="1" applyFill="1" applyBorder="1" applyAlignment="1" applyProtection="1">
      <alignment horizontal="center" vertical="center"/>
      <protection/>
    </xf>
    <xf numFmtId="0" fontId="6" fillId="32" borderId="0" xfId="0" applyFont="1" applyFill="1" applyBorder="1" applyAlignment="1">
      <alignment horizontal="center" vertical="center"/>
    </xf>
    <xf numFmtId="0" fontId="4" fillId="32" borderId="30" xfId="0" applyFont="1" applyFill="1" applyBorder="1" applyAlignment="1">
      <alignment horizontal="right" vertical="center"/>
    </xf>
    <xf numFmtId="4" fontId="2" fillId="33" borderId="27" xfId="0" applyNumberFormat="1" applyFont="1" applyFill="1" applyBorder="1" applyAlignment="1" applyProtection="1">
      <alignment/>
      <protection locked="0"/>
    </xf>
    <xf numFmtId="4" fontId="2" fillId="33" borderId="28" xfId="0" applyNumberFormat="1" applyFont="1" applyFill="1" applyBorder="1" applyAlignment="1" applyProtection="1">
      <alignment/>
      <protection locked="0"/>
    </xf>
    <xf numFmtId="4" fontId="2" fillId="33" borderId="29" xfId="0" applyNumberFormat="1" applyFont="1" applyFill="1" applyBorder="1" applyAlignment="1" applyProtection="1">
      <alignment/>
      <protection locked="0"/>
    </xf>
    <xf numFmtId="4" fontId="2" fillId="32" borderId="30" xfId="0" applyNumberFormat="1" applyFont="1" applyFill="1" applyBorder="1" applyAlignment="1" applyProtection="1">
      <alignment horizontal="right" vertical="center"/>
      <protection locked="0"/>
    </xf>
    <xf numFmtId="4" fontId="8" fillId="34" borderId="27" xfId="0" applyNumberFormat="1" applyFont="1" applyFill="1" applyBorder="1" applyAlignment="1" applyProtection="1">
      <alignment horizontal="right" vertical="center"/>
      <protection/>
    </xf>
    <xf numFmtId="4" fontId="8" fillId="34" borderId="28" xfId="0" applyNumberFormat="1" applyFont="1" applyFill="1" applyBorder="1" applyAlignment="1" applyProtection="1">
      <alignment horizontal="right" vertical="center"/>
      <protection/>
    </xf>
    <xf numFmtId="4" fontId="8" fillId="34" borderId="29" xfId="0" applyNumberFormat="1" applyFont="1" applyFill="1" applyBorder="1" applyAlignment="1" applyProtection="1">
      <alignment horizontal="right" vertical="center"/>
      <protection/>
    </xf>
    <xf numFmtId="4" fontId="8" fillId="34" borderId="30" xfId="0" applyNumberFormat="1" applyFont="1" applyFill="1" applyBorder="1" applyAlignment="1">
      <alignment horizontal="right" vertical="center"/>
    </xf>
    <xf numFmtId="0" fontId="2" fillId="32" borderId="27" xfId="0" applyFont="1" applyFill="1" applyBorder="1" applyAlignment="1" applyProtection="1">
      <alignment horizontal="left"/>
      <protection locked="0"/>
    </xf>
    <xf numFmtId="0" fontId="2" fillId="32" borderId="28" xfId="0" applyFont="1" applyFill="1" applyBorder="1" applyAlignment="1" applyProtection="1">
      <alignment horizontal="left"/>
      <protection locked="0"/>
    </xf>
    <xf numFmtId="0" fontId="2" fillId="32" borderId="29" xfId="0" applyFont="1" applyFill="1" applyBorder="1" applyAlignment="1" applyProtection="1">
      <alignment horizontal="left"/>
      <protection locked="0"/>
    </xf>
    <xf numFmtId="3" fontId="2" fillId="0" borderId="30" xfId="0" applyNumberFormat="1" applyFont="1" applyFill="1" applyBorder="1" applyAlignment="1" applyProtection="1">
      <alignment horizontal="right" vertical="center"/>
      <protection locked="0"/>
    </xf>
    <xf numFmtId="0" fontId="2" fillId="0" borderId="30" xfId="0" applyFont="1" applyFill="1" applyBorder="1" applyAlignment="1" applyProtection="1">
      <alignment horizontal="center" vertical="center"/>
      <protection locked="0"/>
    </xf>
    <xf numFmtId="0" fontId="4" fillId="32" borderId="30" xfId="0" applyFont="1" applyFill="1" applyBorder="1" applyAlignment="1">
      <alignment horizontal="center" wrapText="1"/>
    </xf>
    <xf numFmtId="0" fontId="2" fillId="33" borderId="30" xfId="0" applyFont="1" applyFill="1" applyBorder="1" applyAlignment="1" applyProtection="1">
      <alignment horizontal="center" vertical="center"/>
      <protection locked="0"/>
    </xf>
    <xf numFmtId="4" fontId="2" fillId="0" borderId="30" xfId="0" applyNumberFormat="1" applyFont="1" applyFill="1" applyBorder="1" applyAlignment="1" applyProtection="1">
      <alignment horizontal="right" vertical="center"/>
      <protection locked="0"/>
    </xf>
    <xf numFmtId="0" fontId="13" fillId="32" borderId="0" xfId="0" applyFont="1" applyFill="1" applyBorder="1" applyAlignment="1">
      <alignment horizontal="left" vertical="top" wrapText="1"/>
    </xf>
    <xf numFmtId="49" fontId="2" fillId="33" borderId="31" xfId="0" applyNumberFormat="1" applyFont="1" applyFill="1" applyBorder="1" applyAlignment="1" applyProtection="1">
      <alignment horizontal="left" vertical="center"/>
      <protection locked="0"/>
    </xf>
    <xf numFmtId="49" fontId="2" fillId="33" borderId="32" xfId="0" applyNumberFormat="1" applyFont="1" applyFill="1" applyBorder="1" applyAlignment="1" applyProtection="1">
      <alignment horizontal="left" vertical="center"/>
      <protection locked="0"/>
    </xf>
    <xf numFmtId="49" fontId="2" fillId="33" borderId="33" xfId="0" applyNumberFormat="1" applyFont="1" applyFill="1" applyBorder="1" applyAlignment="1" applyProtection="1">
      <alignment horizontal="left" vertical="center"/>
      <protection locked="0"/>
    </xf>
    <xf numFmtId="14" fontId="2" fillId="33" borderId="31" xfId="0" applyNumberFormat="1" applyFont="1" applyFill="1" applyBorder="1" applyAlignment="1" applyProtection="1">
      <alignment horizontal="left" vertical="center"/>
      <protection locked="0"/>
    </xf>
    <xf numFmtId="14" fontId="2" fillId="33" borderId="32" xfId="0" applyNumberFormat="1" applyFont="1" applyFill="1" applyBorder="1" applyAlignment="1" applyProtection="1">
      <alignment horizontal="left" vertical="center"/>
      <protection locked="0"/>
    </xf>
    <xf numFmtId="14" fontId="2" fillId="33" borderId="33" xfId="0" applyNumberFormat="1" applyFont="1" applyFill="1" applyBorder="1" applyAlignment="1" applyProtection="1">
      <alignment horizontal="left" vertical="center"/>
      <protection locked="0"/>
    </xf>
    <xf numFmtId="0" fontId="2" fillId="33" borderId="31" xfId="0" applyFont="1" applyFill="1" applyBorder="1" applyAlignment="1" applyProtection="1">
      <alignment horizontal="left" vertical="center"/>
      <protection locked="0"/>
    </xf>
    <xf numFmtId="0" fontId="2" fillId="33" borderId="32" xfId="0" applyFont="1" applyFill="1" applyBorder="1" applyAlignment="1" applyProtection="1">
      <alignment horizontal="left" vertical="center"/>
      <protection locked="0"/>
    </xf>
    <xf numFmtId="0" fontId="2" fillId="33" borderId="33" xfId="0" applyFont="1" applyFill="1" applyBorder="1" applyAlignment="1" applyProtection="1">
      <alignment horizontal="left" vertical="center"/>
      <protection locked="0"/>
    </xf>
    <xf numFmtId="0" fontId="4" fillId="0" borderId="30" xfId="0" applyFont="1" applyBorder="1" applyAlignment="1">
      <alignment horizontal="center" wrapText="1"/>
    </xf>
    <xf numFmtId="0" fontId="2" fillId="33" borderId="31" xfId="0" applyFont="1" applyFill="1" applyBorder="1" applyAlignment="1" applyProtection="1">
      <alignment horizontal="left" vertical="top" wrapText="1"/>
      <protection locked="0"/>
    </xf>
    <xf numFmtId="0" fontId="2" fillId="33" borderId="32" xfId="0" applyFont="1" applyFill="1" applyBorder="1" applyAlignment="1" applyProtection="1">
      <alignment horizontal="left" vertical="top" wrapText="1"/>
      <protection locked="0"/>
    </xf>
    <xf numFmtId="0" fontId="2" fillId="33" borderId="33"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2" fillId="0" borderId="29" xfId="0" applyFont="1" applyFill="1" applyBorder="1" applyAlignment="1" applyProtection="1">
      <alignment horizontal="left"/>
      <protection locked="0"/>
    </xf>
    <xf numFmtId="0" fontId="2" fillId="32" borderId="30" xfId="0" applyFont="1" applyFill="1" applyBorder="1" applyAlignment="1">
      <alignment horizontal="center" vertical="center"/>
    </xf>
    <xf numFmtId="0" fontId="2" fillId="0" borderId="30" xfId="0" applyFont="1" applyFill="1" applyBorder="1" applyAlignment="1" applyProtection="1">
      <alignment horizontal="left"/>
      <protection locked="0"/>
    </xf>
    <xf numFmtId="0" fontId="2" fillId="33" borderId="31"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32" borderId="15" xfId="0" applyFont="1" applyFill="1" applyBorder="1" applyAlignment="1">
      <alignment horizontal="left" vertical="center"/>
    </xf>
    <xf numFmtId="0" fontId="2" fillId="33" borderId="30" xfId="0" applyFont="1" applyFill="1" applyBorder="1" applyAlignment="1" applyProtection="1">
      <alignment horizontal="left"/>
      <protection locked="0"/>
    </xf>
    <xf numFmtId="0" fontId="12" fillId="32" borderId="0" xfId="0" applyFont="1" applyFill="1" applyBorder="1" applyAlignment="1">
      <alignment horizontal="center" vertical="center"/>
    </xf>
    <xf numFmtId="0" fontId="2" fillId="32" borderId="0" xfId="0" applyFont="1" applyFill="1" applyAlignment="1">
      <alignment horizontal="left" vertical="center"/>
    </xf>
    <xf numFmtId="0" fontId="78" fillId="32" borderId="0" xfId="47" applyFont="1" applyFill="1" applyBorder="1" applyAlignment="1" applyProtection="1">
      <alignment horizontal="left" vertical="center"/>
      <protection/>
    </xf>
    <xf numFmtId="14" fontId="62" fillId="8" borderId="0" xfId="43" applyNumberFormat="1" applyFill="1" applyBorder="1" applyAlignment="1" applyProtection="1">
      <alignment horizontal="center" vertical="center" wrapText="1"/>
      <protection/>
    </xf>
    <xf numFmtId="14" fontId="0" fillId="0" borderId="0" xfId="0" applyNumberFormat="1" applyFill="1" applyBorder="1" applyAlignment="1">
      <alignment horizontal="center"/>
    </xf>
    <xf numFmtId="0" fontId="70" fillId="0" borderId="0" xfId="0" applyFont="1" applyFill="1" applyBorder="1" applyAlignment="1">
      <alignment horizontal="center"/>
    </xf>
    <xf numFmtId="3" fontId="2" fillId="33" borderId="30" xfId="0" applyNumberFormat="1" applyFont="1" applyFill="1" applyBorder="1" applyAlignment="1" applyProtection="1">
      <alignment horizontal="right" vertical="center"/>
      <protection locked="0"/>
    </xf>
    <xf numFmtId="4" fontId="2" fillId="33" borderId="30" xfId="0" applyNumberFormat="1" applyFont="1" applyFill="1" applyBorder="1" applyAlignment="1" applyProtection="1">
      <alignment horizontal="right" vertical="center"/>
      <protection locked="0"/>
    </xf>
    <xf numFmtId="0" fontId="2" fillId="33" borderId="27"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32" borderId="13" xfId="0" applyFont="1" applyFill="1" applyBorder="1" applyAlignment="1">
      <alignment horizontal="center" vertical="center"/>
    </xf>
    <xf numFmtId="14" fontId="2" fillId="33" borderId="40" xfId="0" applyNumberFormat="1" applyFont="1" applyFill="1" applyBorder="1" applyAlignment="1" applyProtection="1">
      <alignment horizontal="center" vertical="center"/>
      <protection locked="0"/>
    </xf>
    <xf numFmtId="14" fontId="2" fillId="33" borderId="41" xfId="0" applyNumberFormat="1" applyFont="1" applyFill="1" applyBorder="1" applyAlignment="1" applyProtection="1">
      <alignment horizontal="center" vertical="center"/>
      <protection locked="0"/>
    </xf>
    <xf numFmtId="14" fontId="2" fillId="33" borderId="42" xfId="0" applyNumberFormat="1" applyFont="1" applyFill="1" applyBorder="1" applyAlignment="1" applyProtection="1">
      <alignment horizontal="center" vertical="center"/>
      <protection locked="0"/>
    </xf>
    <xf numFmtId="0" fontId="5" fillId="32" borderId="0" xfId="0" applyFont="1" applyFill="1"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5" fillId="32" borderId="0" xfId="0" applyFont="1" applyFill="1" applyBorder="1" applyAlignment="1" applyProtection="1">
      <alignment horizontal="left" vertical="top" wrapText="1"/>
      <protection locked="0"/>
    </xf>
    <xf numFmtId="14" fontId="5" fillId="32" borderId="0" xfId="0" applyNumberFormat="1" applyFont="1" applyFill="1" applyBorder="1" applyAlignment="1" applyProtection="1">
      <alignment horizontal="left" vertical="center"/>
      <protection locked="0"/>
    </xf>
    <xf numFmtId="14" fontId="5" fillId="32" borderId="0" xfId="0" applyNumberFormat="1" applyFont="1" applyFill="1" applyBorder="1" applyAlignment="1">
      <alignment horizontal="left" vertical="center"/>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8" xfId="0" applyFont="1" applyFill="1" applyBorder="1" applyAlignment="1">
      <alignment horizontal="left" vertical="top" wrapText="1"/>
    </xf>
    <xf numFmtId="0" fontId="10" fillId="32" borderId="0" xfId="0" applyFont="1" applyFill="1" applyBorder="1" applyAlignment="1">
      <alignment horizontal="left" vertical="center" wrapText="1"/>
    </xf>
    <xf numFmtId="0" fontId="9" fillId="32" borderId="10" xfId="0" applyFont="1" applyFill="1" applyBorder="1" applyAlignment="1">
      <alignment horizontal="center" vertical="center"/>
    </xf>
    <xf numFmtId="0" fontId="9" fillId="32" borderId="0" xfId="0" applyFont="1" applyFill="1" applyBorder="1" applyAlignment="1">
      <alignment horizontal="center" vertical="center"/>
    </xf>
    <xf numFmtId="0" fontId="9" fillId="32" borderId="16" xfId="0" applyFont="1" applyFill="1" applyBorder="1" applyAlignment="1">
      <alignment horizontal="center" vertical="center"/>
    </xf>
    <xf numFmtId="0" fontId="5" fillId="32" borderId="0" xfId="0" applyFont="1" applyFill="1" applyBorder="1" applyAlignment="1">
      <alignment horizontal="left" vertical="center"/>
    </xf>
    <xf numFmtId="14" fontId="5" fillId="32" borderId="0" xfId="0" applyNumberFormat="1" applyFont="1" applyFill="1" applyBorder="1" applyAlignment="1" applyProtection="1">
      <alignment horizontal="left"/>
      <protection locked="0"/>
    </xf>
    <xf numFmtId="0" fontId="20" fillId="32" borderId="0" xfId="0" applyFont="1" applyFill="1" applyBorder="1" applyAlignment="1">
      <alignment horizontal="center" vertical="center"/>
    </xf>
    <xf numFmtId="0" fontId="26" fillId="32" borderId="0" xfId="0" applyFont="1" applyFill="1" applyBorder="1" applyAlignment="1">
      <alignment horizontal="center" vertical="center"/>
    </xf>
    <xf numFmtId="14" fontId="5" fillId="0" borderId="0" xfId="0" applyNumberFormat="1" applyFont="1" applyFill="1" applyBorder="1" applyAlignment="1">
      <alignment horizontal="center"/>
    </xf>
    <xf numFmtId="0" fontId="2" fillId="32" borderId="30" xfId="0" applyFont="1" applyFill="1" applyBorder="1" applyAlignment="1">
      <alignment horizontal="center" vertical="center" wrapText="1"/>
    </xf>
    <xf numFmtId="4" fontId="2" fillId="32" borderId="27" xfId="0" applyNumberFormat="1" applyFont="1" applyFill="1" applyBorder="1" applyAlignment="1">
      <alignment horizontal="right" vertical="center" wrapText="1"/>
    </xf>
    <xf numFmtId="4" fontId="2" fillId="32" borderId="28" xfId="0" applyNumberFormat="1" applyFont="1" applyFill="1" applyBorder="1" applyAlignment="1">
      <alignment horizontal="right" vertical="center" wrapText="1"/>
    </xf>
    <xf numFmtId="4" fontId="2" fillId="32" borderId="29" xfId="0" applyNumberFormat="1" applyFont="1" applyFill="1" applyBorder="1" applyAlignment="1">
      <alignment horizontal="right" vertical="center" wrapText="1"/>
    </xf>
    <xf numFmtId="0" fontId="4" fillId="32" borderId="30" xfId="0" applyFont="1" applyFill="1" applyBorder="1" applyAlignment="1">
      <alignment horizontal="left" vertical="center" indent="1"/>
    </xf>
    <xf numFmtId="4" fontId="2" fillId="32" borderId="30" xfId="0" applyNumberFormat="1" applyFont="1" applyFill="1" applyBorder="1" applyAlignment="1">
      <alignment horizontal="right" vertical="center" wrapText="1"/>
    </xf>
    <xf numFmtId="0" fontId="2" fillId="32" borderId="27" xfId="0" applyFont="1" applyFill="1" applyBorder="1" applyAlignment="1">
      <alignment horizontal="left" vertical="center" indent="1"/>
    </xf>
    <xf numFmtId="0" fontId="2" fillId="32" borderId="28" xfId="0" applyFont="1" applyFill="1" applyBorder="1" applyAlignment="1">
      <alignment horizontal="left" vertical="center" indent="1"/>
    </xf>
    <xf numFmtId="0" fontId="2" fillId="32" borderId="29" xfId="0" applyFont="1" applyFill="1" applyBorder="1" applyAlignment="1">
      <alignment horizontal="left" vertical="center" indent="1"/>
    </xf>
    <xf numFmtId="0" fontId="22"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8" xfId="0" applyFont="1" applyFill="1" applyBorder="1" applyAlignment="1">
      <alignment horizontal="left" vertical="top" wrapText="1"/>
    </xf>
    <xf numFmtId="0" fontId="4" fillId="32" borderId="17" xfId="0" applyFont="1" applyFill="1" applyBorder="1" applyAlignment="1">
      <alignment horizontal="left" vertical="center" indent="1"/>
    </xf>
    <xf numFmtId="0" fontId="4" fillId="32" borderId="15" xfId="0" applyFont="1" applyFill="1" applyBorder="1" applyAlignment="1">
      <alignment horizontal="left" vertical="center" indent="1"/>
    </xf>
    <xf numFmtId="0" fontId="4" fillId="32" borderId="18" xfId="0" applyFont="1" applyFill="1" applyBorder="1" applyAlignment="1">
      <alignment horizontal="left" vertical="center" indent="1"/>
    </xf>
    <xf numFmtId="0" fontId="15" fillId="0" borderId="30" xfId="0" applyFont="1" applyFill="1" applyBorder="1" applyAlignment="1">
      <alignment horizontal="left" vertical="center" wrapText="1" indent="1"/>
    </xf>
    <xf numFmtId="0" fontId="15" fillId="0" borderId="30" xfId="0" applyFont="1" applyFill="1" applyBorder="1" applyAlignment="1">
      <alignment horizontal="left" vertical="center" indent="1"/>
    </xf>
    <xf numFmtId="0" fontId="15" fillId="32" borderId="30" xfId="0" applyFont="1" applyFill="1" applyBorder="1" applyAlignment="1">
      <alignment horizontal="center" vertical="center"/>
    </xf>
    <xf numFmtId="0" fontId="15" fillId="32" borderId="12"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18" xfId="0" applyFont="1" applyFill="1" applyBorder="1" applyAlignment="1">
      <alignment horizontal="center" vertical="center" wrapText="1"/>
    </xf>
    <xf numFmtId="0" fontId="15" fillId="32" borderId="30" xfId="0" applyFont="1" applyFill="1" applyBorder="1" applyAlignment="1">
      <alignment horizontal="center" vertical="center" wrapText="1"/>
    </xf>
    <xf numFmtId="0" fontId="4" fillId="32" borderId="27" xfId="0" applyFont="1" applyFill="1" applyBorder="1" applyAlignment="1">
      <alignment horizontal="left" vertical="center" indent="1"/>
    </xf>
    <xf numFmtId="0" fontId="4" fillId="32" borderId="28" xfId="0" applyFont="1" applyFill="1" applyBorder="1" applyAlignment="1">
      <alignment horizontal="left" vertical="center" indent="1"/>
    </xf>
    <xf numFmtId="0" fontId="2" fillId="32" borderId="30" xfId="0" applyFont="1" applyFill="1" applyBorder="1" applyAlignment="1">
      <alignment horizontal="left" vertical="center" indent="1"/>
    </xf>
    <xf numFmtId="0" fontId="15" fillId="32" borderId="30" xfId="0" applyFont="1" applyFill="1" applyBorder="1" applyAlignment="1">
      <alignment horizontal="center" wrapText="1"/>
    </xf>
    <xf numFmtId="0" fontId="15" fillId="32" borderId="30" xfId="0" applyFont="1" applyFill="1" applyBorder="1" applyAlignment="1">
      <alignment horizontal="center"/>
    </xf>
    <xf numFmtId="0" fontId="15" fillId="32" borderId="30" xfId="0" applyFont="1" applyFill="1" applyBorder="1" applyAlignment="1">
      <alignment horizontal="left" indent="1"/>
    </xf>
    <xf numFmtId="10" fontId="2" fillId="32" borderId="30" xfId="0" applyNumberFormat="1" applyFont="1" applyFill="1" applyBorder="1" applyAlignment="1">
      <alignment horizontal="right" vertical="center" wrapText="1" indent="1"/>
    </xf>
    <xf numFmtId="0" fontId="2" fillId="32" borderId="27" xfId="0" applyFont="1" applyFill="1" applyBorder="1" applyAlignment="1">
      <alignment horizontal="right" vertical="center" indent="1"/>
    </xf>
    <xf numFmtId="0" fontId="2" fillId="32" borderId="28" xfId="0" applyFont="1" applyFill="1" applyBorder="1" applyAlignment="1">
      <alignment horizontal="right" vertical="center" indent="1"/>
    </xf>
    <xf numFmtId="0" fontId="2" fillId="32" borderId="29" xfId="0" applyFont="1" applyFill="1" applyBorder="1" applyAlignment="1">
      <alignment horizontal="right" vertical="center" indent="1"/>
    </xf>
    <xf numFmtId="0" fontId="2" fillId="32" borderId="27" xfId="0" applyFont="1" applyFill="1" applyBorder="1" applyAlignment="1">
      <alignment horizontal="left" vertical="center" wrapText="1" indent="1"/>
    </xf>
    <xf numFmtId="0" fontId="2" fillId="32" borderId="28" xfId="0" applyFont="1" applyFill="1" applyBorder="1" applyAlignment="1">
      <alignment horizontal="left" vertical="center" wrapText="1" indent="1"/>
    </xf>
    <xf numFmtId="0" fontId="2" fillId="32" borderId="29" xfId="0" applyFont="1" applyFill="1" applyBorder="1" applyAlignment="1">
      <alignment horizontal="left" vertical="center" wrapText="1" indent="1"/>
    </xf>
    <xf numFmtId="0" fontId="4" fillId="32" borderId="30" xfId="0" applyFont="1" applyFill="1" applyBorder="1" applyAlignment="1">
      <alignment horizontal="right" vertical="center" wrapText="1" indent="1"/>
    </xf>
    <xf numFmtId="0" fontId="4" fillId="32" borderId="27" xfId="0" applyFont="1" applyFill="1" applyBorder="1" applyAlignment="1">
      <alignment horizontal="right" vertical="center" wrapText="1" indent="1"/>
    </xf>
    <xf numFmtId="0" fontId="4" fillId="32" borderId="28" xfId="0" applyFont="1" applyFill="1" applyBorder="1" applyAlignment="1">
      <alignment horizontal="right" vertical="center" wrapText="1" indent="1"/>
    </xf>
    <xf numFmtId="0" fontId="4" fillId="32" borderId="29" xfId="0" applyFont="1" applyFill="1" applyBorder="1" applyAlignment="1">
      <alignment horizontal="right" vertical="center" wrapText="1" indent="1"/>
    </xf>
    <xf numFmtId="4" fontId="2" fillId="32" borderId="27" xfId="0" applyNumberFormat="1" applyFont="1" applyFill="1" applyBorder="1" applyAlignment="1">
      <alignment horizontal="right" vertical="center" wrapText="1" indent="1"/>
    </xf>
    <xf numFmtId="4" fontId="2" fillId="32" borderId="28" xfId="0" applyNumberFormat="1" applyFont="1" applyFill="1" applyBorder="1" applyAlignment="1">
      <alignment horizontal="right" vertical="center" wrapText="1" indent="1"/>
    </xf>
    <xf numFmtId="4" fontId="2" fillId="32" borderId="29" xfId="0" applyNumberFormat="1" applyFont="1" applyFill="1" applyBorder="1" applyAlignment="1">
      <alignment horizontal="right" vertical="center" wrapText="1" indent="1"/>
    </xf>
    <xf numFmtId="0" fontId="4" fillId="32" borderId="29" xfId="0" applyFont="1" applyFill="1" applyBorder="1" applyAlignment="1">
      <alignment horizontal="left" vertical="center" indent="1"/>
    </xf>
    <xf numFmtId="0" fontId="5" fillId="0" borderId="0" xfId="0" applyFont="1" applyFill="1" applyBorder="1" applyAlignment="1">
      <alignment horizontal="justify" vertical="top" wrapText="1"/>
    </xf>
    <xf numFmtId="0" fontId="5" fillId="32" borderId="0" xfId="0" applyFont="1" applyFill="1" applyBorder="1" applyAlignment="1">
      <alignment horizontal="justify" vertical="center"/>
    </xf>
    <xf numFmtId="10" fontId="2" fillId="32" borderId="30" xfId="0" applyNumberFormat="1" applyFont="1" applyFill="1" applyBorder="1" applyAlignment="1">
      <alignment horizontal="center" vertical="center" wrapText="1"/>
    </xf>
    <xf numFmtId="0" fontId="5" fillId="32" borderId="0" xfId="0" applyFont="1" applyFill="1" applyBorder="1" applyAlignment="1" applyProtection="1">
      <alignment horizontal="center" vertical="center"/>
      <protection locked="0"/>
    </xf>
    <xf numFmtId="0" fontId="5" fillId="32" borderId="15" xfId="0" applyFont="1" applyFill="1" applyBorder="1" applyAlignment="1" applyProtection="1">
      <alignment horizontal="center" vertical="center"/>
      <protection locked="0"/>
    </xf>
    <xf numFmtId="2" fontId="2" fillId="32" borderId="27" xfId="0" applyNumberFormat="1" applyFont="1" applyFill="1" applyBorder="1" applyAlignment="1" applyProtection="1">
      <alignment horizontal="right" vertical="center"/>
      <protection/>
    </xf>
    <xf numFmtId="2" fontId="2" fillId="32" borderId="28" xfId="0" applyNumberFormat="1" applyFont="1" applyFill="1" applyBorder="1" applyAlignment="1" applyProtection="1">
      <alignment horizontal="right" vertical="center"/>
      <protection/>
    </xf>
    <xf numFmtId="10" fontId="2" fillId="32" borderId="27" xfId="0" applyNumberFormat="1" applyFont="1" applyFill="1" applyBorder="1" applyAlignment="1">
      <alignment horizontal="right" vertical="center" wrapText="1" indent="1"/>
    </xf>
    <xf numFmtId="10" fontId="2" fillId="32" borderId="28" xfId="0" applyNumberFormat="1" applyFont="1" applyFill="1" applyBorder="1" applyAlignment="1">
      <alignment horizontal="right" vertical="center" wrapText="1" indent="1"/>
    </xf>
    <xf numFmtId="10" fontId="2" fillId="32" borderId="29" xfId="0" applyNumberFormat="1" applyFont="1" applyFill="1" applyBorder="1" applyAlignment="1">
      <alignment horizontal="right" vertical="center" wrapText="1" inden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99">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font>
    </dxf>
    <dxf>
      <font>
        <color theme="0"/>
      </font>
    </dxf>
    <dxf>
      <font>
        <color theme="0"/>
      </font>
    </dxf>
    <dxf>
      <font>
        <color theme="0" tint="-0.14993000030517578"/>
      </font>
      <fill>
        <patternFill>
          <fgColor indexed="64"/>
          <bgColor theme="0" tint="-0.14993000030517578"/>
        </patternFill>
      </fill>
    </dxf>
    <dxf>
      <font>
        <color theme="0"/>
      </font>
    </dxf>
    <dxf>
      <font>
        <color theme="0"/>
      </font>
      <fill>
        <patternFill>
          <bgColor theme="0"/>
        </patternFill>
      </fill>
      <border>
        <left/>
        <right/>
        <top/>
        <bottom/>
      </border>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font>
      <fill>
        <patternFill>
          <bgColor theme="0"/>
        </patternFill>
      </fill>
      <border>
        <left/>
        <right/>
        <top/>
        <bottom/>
      </border>
    </dxf>
    <dxf>
      <font>
        <color theme="0"/>
      </font>
      <fill>
        <patternFill>
          <bgColor theme="0"/>
        </patternFill>
      </fill>
      <border>
        <left>
          <color rgb="FF000000"/>
        </left>
        <right>
          <color rgb="FF000000"/>
        </right>
        <top>
          <color rgb="FF000000"/>
        </top>
        <bottom>
          <color rgb="FF000000"/>
        </bottom>
      </border>
    </dxf>
    <dxf>
      <font>
        <color auto="1"/>
      </font>
      <fill>
        <patternFill patternType="none">
          <bgColor indexed="65"/>
        </patternFill>
      </fill>
      <border/>
    </dxf>
    <dxf>
      <font>
        <color theme="0" tint="-0.14993000030517578"/>
      </font>
      <fill>
        <patternFill>
          <fgColor indexed="64"/>
          <bgColor theme="0" tint="-0.14993000030517578"/>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xdr:row>
      <xdr:rowOff>95250</xdr:rowOff>
    </xdr:from>
    <xdr:to>
      <xdr:col>5</xdr:col>
      <xdr:colOff>200025</xdr:colOff>
      <xdr:row>7</xdr:row>
      <xdr:rowOff>142875</xdr:rowOff>
    </xdr:to>
    <xdr:grpSp>
      <xdr:nvGrpSpPr>
        <xdr:cNvPr id="1" name="Group 3"/>
        <xdr:cNvGrpSpPr>
          <a:grpSpLocks/>
        </xdr:cNvGrpSpPr>
      </xdr:nvGrpSpPr>
      <xdr:grpSpPr>
        <a:xfrm>
          <a:off x="619125" y="895350"/>
          <a:ext cx="628650" cy="647700"/>
          <a:chOff x="523875" y="923925"/>
          <a:chExt cx="542925" cy="647699"/>
        </a:xfrm>
        <a:solidFill>
          <a:srgbClr val="FFFFFF"/>
        </a:solidFill>
      </xdr:grpSpPr>
      <xdr:sp>
        <xdr:nvSpPr>
          <xdr:cNvPr id="2" name="TextBox 1"/>
          <xdr:cNvSpPr txBox="1">
            <a:spLocks noChangeArrowheads="1"/>
          </xdr:cNvSpPr>
        </xdr:nvSpPr>
        <xdr:spPr>
          <a:xfrm>
            <a:off x="523875" y="1276273"/>
            <a:ext cx="542925" cy="295351"/>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1956</a:t>
            </a:r>
          </a:p>
        </xdr:txBody>
      </xdr:sp>
      <xdr:pic>
        <xdr:nvPicPr>
          <xdr:cNvPr id="3" name="Picture 3"/>
          <xdr:cNvPicPr preferRelativeResize="1">
            <a:picLocks noChangeAspect="1"/>
          </xdr:cNvPicPr>
        </xdr:nvPicPr>
        <xdr:blipFill>
          <a:blip r:embed="rId1"/>
          <a:stretch>
            <a:fillRect/>
          </a:stretch>
        </xdr:blipFill>
        <xdr:spPr>
          <a:xfrm>
            <a:off x="523875" y="923925"/>
            <a:ext cx="523923" cy="40950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al@metu.edu.t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DF543"/>
  <sheetViews>
    <sheetView showGridLines="0" zoomScalePageLayoutView="0" workbookViewId="0" topLeftCell="A161">
      <selection activeCell="W12" sqref="W12:Z12"/>
    </sheetView>
  </sheetViews>
  <sheetFormatPr defaultColWidth="9.00390625" defaultRowHeight="12.75"/>
  <cols>
    <col min="1" max="50" width="2.75390625" style="0" customWidth="1"/>
    <col min="51" max="51" width="2.75390625" style="108" customWidth="1"/>
    <col min="52" max="80" width="8.75390625" style="105" customWidth="1"/>
    <col min="81" max="85" width="8.75390625" style="114" customWidth="1"/>
    <col min="86" max="89" width="8.75390625" style="108" customWidth="1"/>
    <col min="90" max="104" width="2.75390625" style="108" customWidth="1"/>
    <col min="105" max="105" width="2.75390625" style="0" customWidth="1"/>
  </cols>
  <sheetData>
    <row r="1" spans="1:110" ht="12.7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107"/>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13"/>
      <c r="CD1" s="113"/>
      <c r="CE1" s="113"/>
      <c r="CF1" s="113"/>
      <c r="CG1" s="113"/>
      <c r="CH1" s="107"/>
      <c r="CI1" s="107"/>
      <c r="CJ1" s="107"/>
      <c r="CK1" s="107"/>
      <c r="CL1" s="107"/>
      <c r="CM1" s="107"/>
      <c r="CN1" s="107"/>
      <c r="CO1" s="107"/>
      <c r="CP1" s="107"/>
      <c r="CQ1" s="107"/>
      <c r="CR1" s="107"/>
      <c r="CS1" s="107"/>
      <c r="CT1" s="107"/>
      <c r="CU1" s="107"/>
      <c r="CV1" s="107"/>
      <c r="CW1" s="107"/>
      <c r="CX1" s="107"/>
      <c r="CY1" s="107"/>
      <c r="CZ1" s="107"/>
      <c r="DA1" s="55"/>
      <c r="DB1" s="1"/>
      <c r="DC1" s="1"/>
      <c r="DD1" s="1"/>
      <c r="DE1" s="1"/>
      <c r="DF1" s="1"/>
    </row>
    <row r="2" spans="1:110" ht="12.75">
      <c r="A2" s="55"/>
      <c r="B2" s="3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2"/>
      <c r="AY2" s="101"/>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13"/>
      <c r="CD2" s="113"/>
      <c r="CE2" s="113"/>
      <c r="CF2" s="113"/>
      <c r="CG2" s="113"/>
      <c r="CH2" s="101"/>
      <c r="CI2" s="101"/>
      <c r="CJ2" s="101"/>
      <c r="CK2" s="101"/>
      <c r="CL2" s="101"/>
      <c r="CM2" s="101"/>
      <c r="CN2" s="101"/>
      <c r="CO2" s="101"/>
      <c r="CP2" s="101"/>
      <c r="CQ2" s="101"/>
      <c r="CR2" s="101"/>
      <c r="CS2" s="101"/>
      <c r="CT2" s="101"/>
      <c r="CU2" s="101"/>
      <c r="CV2" s="101"/>
      <c r="CW2" s="101"/>
      <c r="CX2" s="101"/>
      <c r="CY2" s="101"/>
      <c r="CZ2" s="101"/>
      <c r="DA2" s="1"/>
      <c r="DB2" s="1"/>
      <c r="DC2" s="1"/>
      <c r="DD2" s="1"/>
      <c r="DE2" s="1"/>
      <c r="DF2" s="1"/>
    </row>
    <row r="3" spans="1:110" ht="15.75">
      <c r="A3" s="55"/>
      <c r="B3" s="33"/>
      <c r="C3" s="34"/>
      <c r="D3" s="220" t="s">
        <v>71</v>
      </c>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35"/>
      <c r="AS3" s="35"/>
      <c r="AT3" s="35"/>
      <c r="AU3" s="35"/>
      <c r="AV3" s="35"/>
      <c r="AW3" s="35"/>
      <c r="AX3" s="36"/>
      <c r="AY3" s="101"/>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13"/>
      <c r="CD3" s="113"/>
      <c r="CE3" s="113"/>
      <c r="CF3" s="113"/>
      <c r="CG3" s="113"/>
      <c r="CH3" s="107"/>
      <c r="CI3" s="101"/>
      <c r="CJ3" s="101"/>
      <c r="CK3" s="101"/>
      <c r="CL3" s="101"/>
      <c r="CM3" s="101"/>
      <c r="CN3" s="101"/>
      <c r="CO3" s="101"/>
      <c r="CP3" s="101"/>
      <c r="CQ3" s="101"/>
      <c r="CR3" s="101"/>
      <c r="CS3" s="101"/>
      <c r="CT3" s="101"/>
      <c r="CU3" s="101"/>
      <c r="CV3" s="101"/>
      <c r="CW3" s="101"/>
      <c r="CX3" s="101"/>
      <c r="CY3" s="101"/>
      <c r="CZ3" s="101"/>
      <c r="DA3" s="1"/>
      <c r="DB3" s="1"/>
      <c r="DC3" s="1"/>
      <c r="DD3" s="1"/>
      <c r="DE3" s="1"/>
      <c r="DF3" s="1"/>
    </row>
    <row r="4" spans="1:110" ht="12.75">
      <c r="A4" s="55"/>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6"/>
      <c r="AY4" s="101"/>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13"/>
      <c r="CF4" s="113"/>
      <c r="CG4" s="113"/>
      <c r="CH4" s="107"/>
      <c r="CI4" s="101"/>
      <c r="CJ4" s="101"/>
      <c r="CK4" s="101"/>
      <c r="CL4" s="101"/>
      <c r="CM4" s="101"/>
      <c r="CN4" s="101"/>
      <c r="CO4" s="101"/>
      <c r="CP4" s="101"/>
      <c r="CQ4" s="101"/>
      <c r="CR4" s="101"/>
      <c r="CS4" s="101"/>
      <c r="CT4" s="101"/>
      <c r="CU4" s="101"/>
      <c r="CV4" s="101"/>
      <c r="CW4" s="101"/>
      <c r="CX4" s="101"/>
      <c r="CY4" s="101"/>
      <c r="CZ4" s="101"/>
      <c r="DA4" s="1"/>
      <c r="DB4" s="1"/>
      <c r="DC4" s="1"/>
      <c r="DD4" s="1"/>
      <c r="DE4" s="1"/>
      <c r="DF4" s="1"/>
    </row>
    <row r="5" spans="1:110" ht="12.75">
      <c r="A5" s="55"/>
      <c r="B5" s="33"/>
      <c r="C5" s="34"/>
      <c r="D5" s="34" t="s">
        <v>123</v>
      </c>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56" t="s">
        <v>125</v>
      </c>
      <c r="AU5" s="145">
        <v>0.205</v>
      </c>
      <c r="AV5" s="145"/>
      <c r="AW5" s="145"/>
      <c r="AX5" s="36"/>
      <c r="AY5" s="101"/>
      <c r="AZ5" s="103"/>
      <c r="BA5" s="103"/>
      <c r="BB5" s="103"/>
      <c r="BC5" s="103"/>
      <c r="BD5" s="103"/>
      <c r="BE5" s="103"/>
      <c r="BF5" s="103"/>
      <c r="BG5" s="103"/>
      <c r="BH5" s="103"/>
      <c r="BI5" s="103"/>
      <c r="BJ5" s="103"/>
      <c r="BK5" s="103" t="s">
        <v>23</v>
      </c>
      <c r="BL5" s="103" t="s">
        <v>15</v>
      </c>
      <c r="BM5" s="103" t="s">
        <v>226</v>
      </c>
      <c r="BN5" s="103"/>
      <c r="BO5" s="103" t="s">
        <v>12</v>
      </c>
      <c r="BP5" s="103" t="s">
        <v>16</v>
      </c>
      <c r="BQ5" s="103" t="s">
        <v>4</v>
      </c>
      <c r="BR5" s="103" t="s">
        <v>224</v>
      </c>
      <c r="BS5" s="103">
        <f>MATCH(H17,L_Fakulte,0)</f>
        <v>3</v>
      </c>
      <c r="BT5" s="103"/>
      <c r="BU5" s="103"/>
      <c r="BV5" s="103"/>
      <c r="BW5" s="103"/>
      <c r="BX5" s="103" t="s">
        <v>34</v>
      </c>
      <c r="BY5" s="103"/>
      <c r="BZ5" s="103"/>
      <c r="CA5" s="103" t="s">
        <v>38</v>
      </c>
      <c r="CB5" s="103"/>
      <c r="CC5" s="103" t="b">
        <f>W12=CA9</f>
        <v>0</v>
      </c>
      <c r="CD5" s="103"/>
      <c r="CE5" s="113"/>
      <c r="CF5" s="113"/>
      <c r="CG5" s="113"/>
      <c r="CH5" s="107"/>
      <c r="CI5" s="101"/>
      <c r="CJ5" s="101"/>
      <c r="CK5" s="101"/>
      <c r="CL5" s="101"/>
      <c r="CM5" s="101"/>
      <c r="CN5" s="101"/>
      <c r="CO5" s="101"/>
      <c r="CP5" s="101"/>
      <c r="CQ5" s="101"/>
      <c r="CR5" s="101"/>
      <c r="CS5" s="101"/>
      <c r="CT5" s="101"/>
      <c r="CU5" s="101"/>
      <c r="CV5" s="101"/>
      <c r="CW5" s="101"/>
      <c r="CX5" s="101"/>
      <c r="CY5" s="101"/>
      <c r="CZ5" s="101"/>
      <c r="DA5" s="1"/>
      <c r="DB5" s="1"/>
      <c r="DC5" s="1"/>
      <c r="DD5" s="1"/>
      <c r="DE5" s="1"/>
      <c r="DF5" s="1"/>
    </row>
    <row r="6" spans="1:110" ht="12.75">
      <c r="A6" s="55"/>
      <c r="B6" s="33"/>
      <c r="C6" s="34"/>
      <c r="D6" s="34" t="s">
        <v>124</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6"/>
      <c r="AY6" s="101"/>
      <c r="AZ6" s="103"/>
      <c r="BA6" s="103"/>
      <c r="BB6" s="103"/>
      <c r="BC6" s="103"/>
      <c r="BD6" s="103"/>
      <c r="BE6" s="103"/>
      <c r="BF6" s="103"/>
      <c r="BG6" s="103"/>
      <c r="BH6" s="103"/>
      <c r="BI6" s="103"/>
      <c r="BJ6" s="103"/>
      <c r="BK6" s="103" t="s">
        <v>20</v>
      </c>
      <c r="BL6" s="103" t="s">
        <v>6</v>
      </c>
      <c r="BM6" s="103" t="s">
        <v>227</v>
      </c>
      <c r="BN6" s="103"/>
      <c r="BO6" s="103" t="s">
        <v>7</v>
      </c>
      <c r="BP6" s="103" t="s">
        <v>179</v>
      </c>
      <c r="BQ6" s="103" t="s">
        <v>9</v>
      </c>
      <c r="BR6" s="103" t="s">
        <v>25</v>
      </c>
      <c r="BS6" s="103"/>
      <c r="BT6" s="103"/>
      <c r="BU6" s="103"/>
      <c r="BV6" s="103"/>
      <c r="BW6" s="103"/>
      <c r="BX6" s="103" t="s">
        <v>35</v>
      </c>
      <c r="BY6" s="103"/>
      <c r="BZ6" s="103"/>
      <c r="CA6" s="103" t="s">
        <v>39</v>
      </c>
      <c r="CB6" s="103"/>
      <c r="CC6" s="103" t="str">
        <f>IF(Q_PB_Diger,IF(AL12="","",AL12),W12)</f>
        <v>TL</v>
      </c>
      <c r="CD6" s="103"/>
      <c r="CE6" s="113"/>
      <c r="CF6" s="113"/>
      <c r="CG6" s="113"/>
      <c r="CH6" s="107"/>
      <c r="CI6" s="101"/>
      <c r="CJ6" s="101"/>
      <c r="CK6" s="101"/>
      <c r="CL6" s="101"/>
      <c r="CM6" s="101"/>
      <c r="CN6" s="101"/>
      <c r="CO6" s="101"/>
      <c r="CP6" s="101"/>
      <c r="CQ6" s="101"/>
      <c r="CR6" s="101"/>
      <c r="CS6" s="101"/>
      <c r="CT6" s="101"/>
      <c r="CU6" s="101"/>
      <c r="CV6" s="101"/>
      <c r="CW6" s="101"/>
      <c r="CX6" s="101"/>
      <c r="CY6" s="101"/>
      <c r="CZ6" s="101"/>
      <c r="DA6" s="1"/>
      <c r="DB6" s="1"/>
      <c r="DC6" s="1"/>
      <c r="DD6" s="1"/>
      <c r="DE6" s="1"/>
      <c r="DF6" s="1"/>
    </row>
    <row r="7" spans="1:110" ht="12.75">
      <c r="A7" s="55"/>
      <c r="B7" s="33"/>
      <c r="C7" s="19"/>
      <c r="D7" s="222" t="s">
        <v>172</v>
      </c>
      <c r="E7" s="222"/>
      <c r="F7" s="222"/>
      <c r="G7" s="222"/>
      <c r="H7" s="222"/>
      <c r="I7" s="222"/>
      <c r="J7" s="222"/>
      <c r="K7" s="222"/>
      <c r="L7" s="222"/>
      <c r="M7" s="222"/>
      <c r="N7" s="222"/>
      <c r="O7" s="222"/>
      <c r="P7" s="34"/>
      <c r="Q7" s="34"/>
      <c r="R7" s="34"/>
      <c r="S7" s="34"/>
      <c r="T7" s="19"/>
      <c r="U7" s="19"/>
      <c r="V7" s="19"/>
      <c r="W7" s="19"/>
      <c r="X7" s="19"/>
      <c r="Y7" s="19"/>
      <c r="Z7" s="19"/>
      <c r="AA7" s="19"/>
      <c r="AB7" s="19"/>
      <c r="AC7" s="19"/>
      <c r="AD7" s="19"/>
      <c r="AE7" s="19"/>
      <c r="AF7" s="34"/>
      <c r="AG7" s="34"/>
      <c r="AH7" s="34"/>
      <c r="AI7" s="34"/>
      <c r="AJ7" s="34"/>
      <c r="AK7" s="34"/>
      <c r="AL7" s="34"/>
      <c r="AM7" s="34"/>
      <c r="AN7" s="34"/>
      <c r="AO7" s="34"/>
      <c r="AP7" s="34"/>
      <c r="AQ7" s="34"/>
      <c r="AR7" s="34"/>
      <c r="AS7" s="34"/>
      <c r="AT7" s="34"/>
      <c r="AU7" s="34"/>
      <c r="AV7" s="34"/>
      <c r="AW7" s="34"/>
      <c r="AX7" s="36"/>
      <c r="AY7" s="101"/>
      <c r="AZ7" s="103"/>
      <c r="BA7" s="103"/>
      <c r="BB7" s="103"/>
      <c r="BC7" s="103"/>
      <c r="BD7" s="103"/>
      <c r="BE7" s="103"/>
      <c r="BF7" s="103"/>
      <c r="BG7" s="103"/>
      <c r="BH7" s="103"/>
      <c r="BI7" s="103"/>
      <c r="BJ7" s="103"/>
      <c r="BK7" s="103" t="s">
        <v>18</v>
      </c>
      <c r="BL7" s="103" t="s">
        <v>11</v>
      </c>
      <c r="BM7" s="103" t="s">
        <v>228</v>
      </c>
      <c r="BN7" s="103"/>
      <c r="BO7" s="103" t="s">
        <v>178</v>
      </c>
      <c r="BP7" s="103" t="s">
        <v>8</v>
      </c>
      <c r="BQ7" s="103" t="s">
        <v>239</v>
      </c>
      <c r="BR7" s="103" t="s">
        <v>26</v>
      </c>
      <c r="BS7" s="104"/>
      <c r="BT7" s="103"/>
      <c r="BU7" s="103"/>
      <c r="BV7" s="103"/>
      <c r="BW7" s="103"/>
      <c r="BX7" s="103" t="s">
        <v>36</v>
      </c>
      <c r="BY7" s="103"/>
      <c r="BZ7" s="103"/>
      <c r="CA7" s="103" t="s">
        <v>40</v>
      </c>
      <c r="CB7" s="103"/>
      <c r="CC7" s="103"/>
      <c r="CD7" s="103"/>
      <c r="CE7" s="113"/>
      <c r="CF7" s="113"/>
      <c r="CG7" s="113"/>
      <c r="CH7" s="107"/>
      <c r="CI7" s="101"/>
      <c r="CJ7" s="101"/>
      <c r="CK7" s="101"/>
      <c r="CL7" s="101"/>
      <c r="CM7" s="101"/>
      <c r="CN7" s="101"/>
      <c r="CO7" s="101"/>
      <c r="CP7" s="101"/>
      <c r="CQ7" s="101"/>
      <c r="CR7" s="101"/>
      <c r="CS7" s="101"/>
      <c r="CT7" s="101"/>
      <c r="CU7" s="101"/>
      <c r="CV7" s="101"/>
      <c r="CW7" s="101"/>
      <c r="CX7" s="101"/>
      <c r="CY7" s="101"/>
      <c r="CZ7" s="101"/>
      <c r="DA7" s="1"/>
      <c r="DB7" s="1"/>
      <c r="DC7" s="1"/>
      <c r="DD7" s="1"/>
      <c r="DE7" s="1"/>
      <c r="DF7" s="1"/>
    </row>
    <row r="8" spans="1:110" ht="12.75">
      <c r="A8" s="55"/>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6"/>
      <c r="AY8" s="101"/>
      <c r="AZ8" s="103"/>
      <c r="BA8" s="103"/>
      <c r="BB8" s="103"/>
      <c r="BC8" s="103"/>
      <c r="BD8" s="103"/>
      <c r="BE8" s="103"/>
      <c r="BF8" s="103"/>
      <c r="BG8" s="103"/>
      <c r="BH8" s="103"/>
      <c r="BI8" s="103"/>
      <c r="BJ8" s="103"/>
      <c r="BK8" s="103" t="s">
        <v>24</v>
      </c>
      <c r="BM8" s="103" t="s">
        <v>229</v>
      </c>
      <c r="BN8" s="103"/>
      <c r="BO8" s="103" t="s">
        <v>177</v>
      </c>
      <c r="BP8" s="103" t="s">
        <v>21</v>
      </c>
      <c r="BQ8" s="103" t="s">
        <v>240</v>
      </c>
      <c r="BR8" s="103" t="s">
        <v>27</v>
      </c>
      <c r="BS8" s="103"/>
      <c r="BT8" s="103"/>
      <c r="BU8" s="103"/>
      <c r="BV8" s="103"/>
      <c r="BW8" s="103"/>
      <c r="BX8" s="103" t="s">
        <v>175</v>
      </c>
      <c r="BY8" s="103"/>
      <c r="BZ8" s="103"/>
      <c r="CA8" s="103" t="s">
        <v>41</v>
      </c>
      <c r="CB8" s="103"/>
      <c r="CC8" s="113"/>
      <c r="CD8" s="113"/>
      <c r="CE8" s="113"/>
      <c r="CF8" s="113"/>
      <c r="CG8" s="113"/>
      <c r="CH8" s="107"/>
      <c r="CI8" s="101"/>
      <c r="CJ8" s="101"/>
      <c r="CK8" s="101"/>
      <c r="CL8" s="101"/>
      <c r="CM8" s="101"/>
      <c r="CN8" s="101"/>
      <c r="CO8" s="101"/>
      <c r="CP8" s="101"/>
      <c r="CQ8" s="101"/>
      <c r="CR8" s="101"/>
      <c r="CS8" s="101"/>
      <c r="CT8" s="101"/>
      <c r="CU8" s="101"/>
      <c r="CV8" s="101"/>
      <c r="CW8" s="101"/>
      <c r="CX8" s="101"/>
      <c r="CY8" s="101"/>
      <c r="CZ8" s="101"/>
      <c r="DA8" s="1"/>
      <c r="DB8" s="1"/>
      <c r="DC8" s="1"/>
      <c r="DD8" s="1"/>
      <c r="DE8" s="1"/>
      <c r="DF8" s="1"/>
    </row>
    <row r="9" spans="1:110" ht="12.75">
      <c r="A9" s="55"/>
      <c r="B9" s="33"/>
      <c r="C9" s="34"/>
      <c r="D9" s="34" t="s">
        <v>262</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6"/>
      <c r="AY9" s="101"/>
      <c r="AZ9" s="103"/>
      <c r="BA9" s="103"/>
      <c r="BB9" s="103"/>
      <c r="BC9" s="103"/>
      <c r="BD9" s="103"/>
      <c r="BE9" s="103"/>
      <c r="BF9" s="103"/>
      <c r="BG9" s="103"/>
      <c r="BH9" s="103"/>
      <c r="BI9" s="103"/>
      <c r="BJ9" s="103"/>
      <c r="BK9" s="103" t="s">
        <v>10</v>
      </c>
      <c r="BL9" s="103"/>
      <c r="BM9" s="103" t="s">
        <v>230</v>
      </c>
      <c r="BN9" s="103"/>
      <c r="BO9" s="103"/>
      <c r="BP9" s="103" t="s">
        <v>222</v>
      </c>
      <c r="BQ9" s="103" t="s">
        <v>17</v>
      </c>
      <c r="BR9" s="103" t="s">
        <v>28</v>
      </c>
      <c r="BS9" s="104"/>
      <c r="BT9" s="103"/>
      <c r="BU9" s="103"/>
      <c r="BV9" s="103"/>
      <c r="BW9" s="103"/>
      <c r="BX9" s="103" t="s">
        <v>173</v>
      </c>
      <c r="BY9" s="103"/>
      <c r="BZ9" s="103"/>
      <c r="CA9" s="103" t="s">
        <v>42</v>
      </c>
      <c r="CB9" s="103"/>
      <c r="CC9" s="113"/>
      <c r="CD9" s="113"/>
      <c r="CE9" s="113"/>
      <c r="CF9" s="113"/>
      <c r="CG9" s="113"/>
      <c r="CH9" s="107"/>
      <c r="CI9" s="101"/>
      <c r="CJ9" s="101"/>
      <c r="CK9" s="101"/>
      <c r="CL9" s="101"/>
      <c r="CM9" s="101"/>
      <c r="CN9" s="101"/>
      <c r="CO9" s="101"/>
      <c r="CP9" s="101"/>
      <c r="CQ9" s="101"/>
      <c r="CR9" s="101"/>
      <c r="CS9" s="101"/>
      <c r="CT9" s="101"/>
      <c r="CU9" s="101"/>
      <c r="CV9" s="101"/>
      <c r="CW9" s="101"/>
      <c r="CX9" s="101"/>
      <c r="CY9" s="101"/>
      <c r="CZ9" s="101"/>
      <c r="DA9" s="1"/>
      <c r="DB9" s="1"/>
      <c r="DC9" s="1"/>
      <c r="DD9" s="1"/>
      <c r="DE9" s="1"/>
      <c r="DF9" s="1"/>
    </row>
    <row r="10" spans="1:110" ht="12.75">
      <c r="A10" s="55"/>
      <c r="B10" s="33"/>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6"/>
      <c r="AY10" s="101"/>
      <c r="AZ10" s="103"/>
      <c r="BA10" s="103"/>
      <c r="BB10" s="103"/>
      <c r="BC10" s="103"/>
      <c r="BD10" s="103"/>
      <c r="BE10" s="103"/>
      <c r="BF10" s="103"/>
      <c r="BG10" s="103"/>
      <c r="BH10" s="103"/>
      <c r="BI10" s="103"/>
      <c r="BJ10" s="103"/>
      <c r="BK10" s="103" t="s">
        <v>225</v>
      </c>
      <c r="BL10" s="103"/>
      <c r="BM10" s="103" t="s">
        <v>231</v>
      </c>
      <c r="BN10" s="103"/>
      <c r="BO10" s="103"/>
      <c r="BP10" s="103" t="s">
        <v>13</v>
      </c>
      <c r="BQ10" s="103" t="s">
        <v>241</v>
      </c>
      <c r="BR10" s="103" t="s">
        <v>29</v>
      </c>
      <c r="BS10" s="103"/>
      <c r="BT10" s="103"/>
      <c r="BU10" s="103"/>
      <c r="BV10" s="103"/>
      <c r="BW10" s="103"/>
      <c r="BX10" s="103" t="s">
        <v>174</v>
      </c>
      <c r="BY10" s="103"/>
      <c r="BZ10" s="103"/>
      <c r="CA10" s="103"/>
      <c r="CB10" s="103"/>
      <c r="CC10" s="113"/>
      <c r="CD10" s="113"/>
      <c r="CE10" s="113"/>
      <c r="CF10" s="113"/>
      <c r="CG10" s="113"/>
      <c r="CH10" s="107"/>
      <c r="CI10" s="101"/>
      <c r="CJ10" s="101"/>
      <c r="CK10" s="101"/>
      <c r="CL10" s="101"/>
      <c r="CM10" s="101"/>
      <c r="CN10" s="101"/>
      <c r="CO10" s="101"/>
      <c r="CP10" s="101"/>
      <c r="CQ10" s="101"/>
      <c r="CR10" s="101"/>
      <c r="CS10" s="101"/>
      <c r="CT10" s="101"/>
      <c r="CU10" s="101"/>
      <c r="CV10" s="101"/>
      <c r="CW10" s="101"/>
      <c r="CX10" s="101"/>
      <c r="CY10" s="101"/>
      <c r="CZ10" s="101"/>
      <c r="DA10" s="1"/>
      <c r="DB10" s="1"/>
      <c r="DC10" s="1"/>
      <c r="DD10" s="1"/>
      <c r="DE10" s="1"/>
      <c r="DF10" s="1"/>
    </row>
    <row r="11" spans="1:110" ht="12.75">
      <c r="A11" s="55"/>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6"/>
      <c r="AY11" s="101"/>
      <c r="AZ11" s="103"/>
      <c r="BA11" s="103"/>
      <c r="BB11" s="103"/>
      <c r="BC11" s="103"/>
      <c r="BD11" s="103"/>
      <c r="BE11" s="103"/>
      <c r="BF11" s="103"/>
      <c r="BG11" s="103"/>
      <c r="BH11" s="103"/>
      <c r="BI11" s="103"/>
      <c r="BJ11" s="103"/>
      <c r="BK11" s="103" t="s">
        <v>3</v>
      </c>
      <c r="BL11" s="103"/>
      <c r="BM11" s="103" t="s">
        <v>232</v>
      </c>
      <c r="BN11" s="103"/>
      <c r="BO11" s="103"/>
      <c r="BP11" s="103"/>
      <c r="BQ11" s="103" t="s">
        <v>250</v>
      </c>
      <c r="BR11" s="103"/>
      <c r="BS11" s="103"/>
      <c r="BT11" s="103"/>
      <c r="BU11" s="103"/>
      <c r="BV11" s="103"/>
      <c r="BW11" s="103"/>
      <c r="BX11" s="103" t="s">
        <v>176</v>
      </c>
      <c r="BY11" s="103"/>
      <c r="BZ11" s="103"/>
      <c r="CA11" s="103"/>
      <c r="CB11" s="103"/>
      <c r="CC11" s="113"/>
      <c r="CD11" s="113"/>
      <c r="CE11" s="113"/>
      <c r="CF11" s="113"/>
      <c r="CG11" s="113"/>
      <c r="CH11" s="107"/>
      <c r="CI11" s="101"/>
      <c r="CJ11" s="101"/>
      <c r="CK11" s="101"/>
      <c r="CL11" s="101"/>
      <c r="CM11" s="101"/>
      <c r="CN11" s="101"/>
      <c r="CO11" s="101"/>
      <c r="CP11" s="101"/>
      <c r="CQ11" s="101"/>
      <c r="CR11" s="101"/>
      <c r="CS11" s="101"/>
      <c r="CT11" s="101"/>
      <c r="CU11" s="101"/>
      <c r="CV11" s="101"/>
      <c r="CW11" s="101"/>
      <c r="CX11" s="101"/>
      <c r="CY11" s="101"/>
      <c r="CZ11" s="101"/>
      <c r="DA11" s="1"/>
      <c r="DB11" s="1"/>
      <c r="DC11" s="1"/>
      <c r="DD11" s="1"/>
      <c r="DE11" s="1"/>
      <c r="DF11" s="1"/>
    </row>
    <row r="12" spans="1:110" ht="15">
      <c r="A12" s="55"/>
      <c r="B12" s="33"/>
      <c r="C12" s="34"/>
      <c r="D12" s="34" t="s">
        <v>0</v>
      </c>
      <c r="E12" s="34" t="s">
        <v>126</v>
      </c>
      <c r="F12" s="34"/>
      <c r="G12" s="34"/>
      <c r="H12" s="34"/>
      <c r="I12" s="34"/>
      <c r="J12" s="34"/>
      <c r="K12" s="34"/>
      <c r="L12" s="34"/>
      <c r="M12" s="34"/>
      <c r="N12" s="34"/>
      <c r="O12" s="34"/>
      <c r="P12" s="34"/>
      <c r="Q12" s="34"/>
      <c r="R12" s="34"/>
      <c r="S12" s="34"/>
      <c r="T12" s="34"/>
      <c r="U12" s="34"/>
      <c r="V12" s="34"/>
      <c r="W12" s="215" t="s">
        <v>38</v>
      </c>
      <c r="X12" s="216"/>
      <c r="Y12" s="216"/>
      <c r="Z12" s="217"/>
      <c r="AA12" s="34"/>
      <c r="AB12" s="34"/>
      <c r="AD12" s="34"/>
      <c r="AE12" s="34"/>
      <c r="AF12" s="34"/>
      <c r="AG12" s="34"/>
      <c r="AH12" s="34"/>
      <c r="AI12" s="34"/>
      <c r="AJ12" s="34"/>
      <c r="AK12" s="34"/>
      <c r="AL12" s="223"/>
      <c r="AM12" s="223"/>
      <c r="AN12" s="223"/>
      <c r="AO12" s="223"/>
      <c r="AP12" s="223"/>
      <c r="AQ12" s="223"/>
      <c r="AR12" s="223"/>
      <c r="AS12" s="223"/>
      <c r="AT12" s="223"/>
      <c r="AU12" s="34"/>
      <c r="AV12" s="34"/>
      <c r="AW12" s="34"/>
      <c r="AX12" s="36"/>
      <c r="AY12" s="101"/>
      <c r="AZ12" s="103"/>
      <c r="BA12" s="103"/>
      <c r="BB12" s="103"/>
      <c r="BC12" s="103"/>
      <c r="BD12" s="103"/>
      <c r="BE12" s="103"/>
      <c r="BF12" s="103"/>
      <c r="BG12" s="103"/>
      <c r="BH12" s="103"/>
      <c r="BI12" s="103"/>
      <c r="BJ12" s="103"/>
      <c r="BK12" s="103" t="s">
        <v>14</v>
      </c>
      <c r="BL12" s="103"/>
      <c r="BM12" s="103" t="s">
        <v>233</v>
      </c>
      <c r="BN12" s="103"/>
      <c r="BO12" s="103"/>
      <c r="BP12" s="103"/>
      <c r="BQ12" s="103" t="s">
        <v>251</v>
      </c>
      <c r="BR12" s="103"/>
      <c r="BS12" s="103"/>
      <c r="BT12" s="103"/>
      <c r="BU12" s="103"/>
      <c r="BV12" s="103"/>
      <c r="BW12" s="103"/>
      <c r="BX12" s="103"/>
      <c r="BY12" s="103"/>
      <c r="BZ12" s="103"/>
      <c r="CA12" s="103"/>
      <c r="CB12" s="103"/>
      <c r="CC12" s="113"/>
      <c r="CD12" s="113"/>
      <c r="CE12" s="113"/>
      <c r="CF12" s="113"/>
      <c r="CG12" s="113"/>
      <c r="CH12" s="107"/>
      <c r="CI12" s="101"/>
      <c r="CJ12" s="101"/>
      <c r="CK12" s="101"/>
      <c r="CL12" s="101"/>
      <c r="CM12" s="101"/>
      <c r="CN12" s="101"/>
      <c r="CO12" s="101"/>
      <c r="CP12" s="101"/>
      <c r="CQ12" s="101"/>
      <c r="CR12" s="101"/>
      <c r="CS12" s="101"/>
      <c r="CT12" s="101"/>
      <c r="CU12" s="101"/>
      <c r="CV12" s="101"/>
      <c r="CW12" s="101"/>
      <c r="CX12" s="101"/>
      <c r="CY12" s="101"/>
      <c r="CZ12" s="101"/>
      <c r="DA12" s="1"/>
      <c r="DB12" s="1"/>
      <c r="DC12" s="1"/>
      <c r="DD12" s="1"/>
      <c r="DE12" s="1"/>
      <c r="DF12" s="1"/>
    </row>
    <row r="13" spans="1:110" ht="12.75">
      <c r="A13" s="55"/>
      <c r="B13" s="33"/>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6"/>
      <c r="AY13" s="101"/>
      <c r="AZ13" s="103"/>
      <c r="BA13" s="103"/>
      <c r="BB13" s="103"/>
      <c r="BC13" s="103"/>
      <c r="BD13" s="103"/>
      <c r="BE13" s="103"/>
      <c r="BF13" s="103"/>
      <c r="BG13" s="103"/>
      <c r="BH13" s="103"/>
      <c r="BI13" s="103"/>
      <c r="BJ13" s="103"/>
      <c r="BK13" s="103" t="s">
        <v>5</v>
      </c>
      <c r="BL13" s="103"/>
      <c r="BM13" s="103" t="s">
        <v>278</v>
      </c>
      <c r="BN13" s="103"/>
      <c r="BO13" s="103"/>
      <c r="BP13" s="103"/>
      <c r="BQ13" s="103" t="s">
        <v>19</v>
      </c>
      <c r="BR13" s="103"/>
      <c r="BS13" s="103"/>
      <c r="BT13" s="103"/>
      <c r="BU13" s="103"/>
      <c r="BV13" s="103"/>
      <c r="BW13" s="103"/>
      <c r="BX13" s="103"/>
      <c r="BY13" s="103"/>
      <c r="BZ13" s="103"/>
      <c r="CA13" s="103" t="s">
        <v>153</v>
      </c>
      <c r="CB13" s="103"/>
      <c r="CC13" s="113"/>
      <c r="CD13" s="113"/>
      <c r="CE13" s="113"/>
      <c r="CF13" s="113"/>
      <c r="CG13" s="113"/>
      <c r="CH13" s="107"/>
      <c r="CI13" s="101"/>
      <c r="CJ13" s="101"/>
      <c r="CK13" s="101"/>
      <c r="CL13" s="101"/>
      <c r="CM13" s="101"/>
      <c r="CN13" s="101"/>
      <c r="CO13" s="101"/>
      <c r="CP13" s="101"/>
      <c r="CQ13" s="101"/>
      <c r="CR13" s="101"/>
      <c r="CS13" s="101"/>
      <c r="CT13" s="101"/>
      <c r="CU13" s="101"/>
      <c r="CV13" s="101"/>
      <c r="CW13" s="101"/>
      <c r="CX13" s="101"/>
      <c r="CY13" s="101"/>
      <c r="CZ13" s="101"/>
      <c r="DA13" s="1"/>
      <c r="DB13" s="1"/>
      <c r="DC13" s="1"/>
      <c r="DD13" s="1"/>
      <c r="DE13" s="1"/>
      <c r="DF13" s="1"/>
    </row>
    <row r="14" spans="1:110" ht="12.75">
      <c r="A14" s="55"/>
      <c r="B14" s="33"/>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6"/>
      <c r="AY14" s="101"/>
      <c r="AZ14" s="103"/>
      <c r="BA14" s="103"/>
      <c r="BB14" s="103"/>
      <c r="BC14" s="103"/>
      <c r="BD14" s="103"/>
      <c r="BE14" s="103"/>
      <c r="BF14" s="103"/>
      <c r="BG14" s="103"/>
      <c r="BH14" s="103"/>
      <c r="BI14" s="103"/>
      <c r="BJ14" s="103"/>
      <c r="BK14" s="103" t="s">
        <v>22</v>
      </c>
      <c r="BL14" s="103"/>
      <c r="BM14" s="103" t="s">
        <v>234</v>
      </c>
      <c r="BN14" s="103"/>
      <c r="BO14" s="103"/>
      <c r="BP14" s="103"/>
      <c r="BQ14" s="103" t="s">
        <v>243</v>
      </c>
      <c r="BR14" s="103"/>
      <c r="BS14" s="103"/>
      <c r="BT14" s="103"/>
      <c r="BU14" s="103"/>
      <c r="BV14" s="103"/>
      <c r="BW14" s="103"/>
      <c r="BX14" s="103"/>
      <c r="BY14" s="103"/>
      <c r="BZ14" s="103"/>
      <c r="CA14" s="103" t="s">
        <v>188</v>
      </c>
      <c r="CB14" s="103"/>
      <c r="CC14" s="113"/>
      <c r="CD14" s="113"/>
      <c r="CE14" s="113"/>
      <c r="CF14" s="113"/>
      <c r="CG14" s="113"/>
      <c r="CH14" s="107"/>
      <c r="CI14" s="101"/>
      <c r="CJ14" s="101"/>
      <c r="CK14" s="101"/>
      <c r="CL14" s="101"/>
      <c r="CM14" s="101"/>
      <c r="CN14" s="101"/>
      <c r="CO14" s="101"/>
      <c r="CP14" s="101"/>
      <c r="CQ14" s="101"/>
      <c r="CR14" s="101"/>
      <c r="CS14" s="101"/>
      <c r="CT14" s="101"/>
      <c r="CU14" s="101"/>
      <c r="CV14" s="101"/>
      <c r="CW14" s="101"/>
      <c r="CX14" s="101"/>
      <c r="CY14" s="101"/>
      <c r="CZ14" s="101"/>
      <c r="DA14" s="1"/>
      <c r="DB14" s="1"/>
      <c r="DC14" s="1"/>
      <c r="DD14" s="1"/>
      <c r="DE14" s="1"/>
      <c r="DF14" s="1"/>
    </row>
    <row r="15" spans="1:110" ht="12.75">
      <c r="A15" s="55"/>
      <c r="B15" s="33"/>
      <c r="C15" s="34"/>
      <c r="D15" s="34" t="s">
        <v>1</v>
      </c>
      <c r="E15" s="34" t="s">
        <v>2</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6"/>
      <c r="AY15" s="101"/>
      <c r="AZ15" s="103"/>
      <c r="BA15" s="103"/>
      <c r="BB15" s="103"/>
      <c r="BC15" s="103"/>
      <c r="BD15" s="103"/>
      <c r="BE15" s="103"/>
      <c r="BF15" s="103"/>
      <c r="BG15" s="103"/>
      <c r="BH15" s="103"/>
      <c r="BI15" s="103"/>
      <c r="BJ15" s="103"/>
      <c r="BK15" s="103"/>
      <c r="BL15" s="103"/>
      <c r="BM15" s="103" t="s">
        <v>235</v>
      </c>
      <c r="BN15" s="103"/>
      <c r="BO15" s="103"/>
      <c r="BP15" s="103"/>
      <c r="BQ15" s="103" t="s">
        <v>242</v>
      </c>
      <c r="BR15" s="103"/>
      <c r="BS15" s="103"/>
      <c r="BT15" s="103"/>
      <c r="BU15" s="103"/>
      <c r="BV15" s="103"/>
      <c r="BW15" s="103"/>
      <c r="BX15" s="103"/>
      <c r="BY15" s="103"/>
      <c r="BZ15" s="103"/>
      <c r="CA15" s="103"/>
      <c r="CB15" s="103"/>
      <c r="CC15" s="113"/>
      <c r="CD15" s="113"/>
      <c r="CE15" s="113"/>
      <c r="CF15" s="113"/>
      <c r="CG15" s="113"/>
      <c r="CH15" s="107"/>
      <c r="CI15" s="101"/>
      <c r="CJ15" s="101"/>
      <c r="CK15" s="101"/>
      <c r="CL15" s="101"/>
      <c r="CM15" s="101"/>
      <c r="CN15" s="101"/>
      <c r="CO15" s="101"/>
      <c r="CP15" s="101"/>
      <c r="CQ15" s="101"/>
      <c r="CR15" s="101"/>
      <c r="CS15" s="101"/>
      <c r="CT15" s="101"/>
      <c r="CU15" s="101"/>
      <c r="CV15" s="101"/>
      <c r="CW15" s="101"/>
      <c r="CX15" s="101"/>
      <c r="CY15" s="101"/>
      <c r="CZ15" s="101"/>
      <c r="DA15" s="1"/>
      <c r="DB15" s="1"/>
      <c r="DC15" s="1"/>
      <c r="DD15" s="1"/>
      <c r="DE15" s="1"/>
      <c r="DF15" s="1"/>
    </row>
    <row r="16" spans="1:110" ht="12.75">
      <c r="A16" s="55"/>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6"/>
      <c r="AY16" s="101"/>
      <c r="AZ16" s="103"/>
      <c r="BA16" s="115"/>
      <c r="BB16" s="103"/>
      <c r="BC16" s="103"/>
      <c r="BD16" s="103"/>
      <c r="BE16" s="103"/>
      <c r="BF16" s="103"/>
      <c r="BG16" s="103"/>
      <c r="BH16" s="103"/>
      <c r="BI16" s="103"/>
      <c r="BJ16" s="103"/>
      <c r="BK16" s="103"/>
      <c r="BL16" s="103"/>
      <c r="BM16" s="103" t="s">
        <v>236</v>
      </c>
      <c r="BN16" s="103"/>
      <c r="BO16" s="103"/>
      <c r="BP16" s="103"/>
      <c r="BQ16" s="103" t="s">
        <v>244</v>
      </c>
      <c r="BR16" s="103"/>
      <c r="BS16" s="103"/>
      <c r="BT16" s="103"/>
      <c r="BU16" s="103"/>
      <c r="BV16" s="103"/>
      <c r="BW16" s="103"/>
      <c r="BX16" s="103"/>
      <c r="BY16" s="103"/>
      <c r="BZ16" s="103"/>
      <c r="CA16" s="103" t="s">
        <v>154</v>
      </c>
      <c r="CB16" s="103"/>
      <c r="CC16" s="113"/>
      <c r="CD16" s="113"/>
      <c r="CE16" s="113"/>
      <c r="CF16" s="113"/>
      <c r="CG16" s="113"/>
      <c r="CH16" s="107"/>
      <c r="CI16" s="101"/>
      <c r="CJ16" s="101"/>
      <c r="CK16" s="101"/>
      <c r="CL16" s="101"/>
      <c r="CM16" s="101"/>
      <c r="CN16" s="101"/>
      <c r="CO16" s="101"/>
      <c r="CP16" s="101"/>
      <c r="CQ16" s="101"/>
      <c r="CR16" s="101"/>
      <c r="CS16" s="101"/>
      <c r="CT16" s="101"/>
      <c r="CU16" s="101"/>
      <c r="CV16" s="101"/>
      <c r="CW16" s="101"/>
      <c r="CX16" s="101"/>
      <c r="CY16" s="101"/>
      <c r="CZ16" s="101"/>
      <c r="DA16" s="1"/>
      <c r="DB16" s="1"/>
      <c r="DC16" s="1"/>
      <c r="DD16" s="1"/>
      <c r="DE16" s="1"/>
      <c r="DF16" s="1"/>
    </row>
    <row r="17" spans="1:110" ht="12.75">
      <c r="A17" s="55"/>
      <c r="B17" s="33"/>
      <c r="C17" s="34"/>
      <c r="D17" s="34"/>
      <c r="E17" s="221" t="s">
        <v>72</v>
      </c>
      <c r="F17" s="221"/>
      <c r="G17" s="221"/>
      <c r="H17" s="203" t="s">
        <v>26</v>
      </c>
      <c r="I17" s="204"/>
      <c r="J17" s="204"/>
      <c r="K17" s="204"/>
      <c r="L17" s="204"/>
      <c r="M17" s="204"/>
      <c r="N17" s="204"/>
      <c r="O17" s="204"/>
      <c r="P17" s="204"/>
      <c r="Q17" s="204"/>
      <c r="R17" s="204"/>
      <c r="S17" s="204"/>
      <c r="T17" s="204"/>
      <c r="U17" s="204"/>
      <c r="V17" s="204"/>
      <c r="W17" s="204"/>
      <c r="X17" s="204"/>
      <c r="Y17" s="204"/>
      <c r="Z17" s="205"/>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6"/>
      <c r="AY17" s="101"/>
      <c r="AZ17" s="103"/>
      <c r="BA17" s="115"/>
      <c r="BB17" s="103"/>
      <c r="BC17" s="103"/>
      <c r="BD17" s="103"/>
      <c r="BE17" s="103"/>
      <c r="BF17" s="103"/>
      <c r="BG17" s="103"/>
      <c r="BH17" s="103"/>
      <c r="BI17" s="103"/>
      <c r="BJ17" s="103"/>
      <c r="BK17" s="103"/>
      <c r="BL17" s="103"/>
      <c r="BM17" s="103" t="s">
        <v>237</v>
      </c>
      <c r="BN17" s="103"/>
      <c r="BO17" s="103"/>
      <c r="BP17" s="103"/>
      <c r="BQ17" s="103" t="s">
        <v>245</v>
      </c>
      <c r="BR17" s="103"/>
      <c r="BS17" s="103"/>
      <c r="BT17" s="103"/>
      <c r="BU17" s="103"/>
      <c r="BV17" s="103"/>
      <c r="BW17" s="103"/>
      <c r="BX17" s="103"/>
      <c r="BY17" s="103"/>
      <c r="BZ17" s="103"/>
      <c r="CA17" s="103" t="s">
        <v>187</v>
      </c>
      <c r="CB17" s="103"/>
      <c r="CC17" s="113"/>
      <c r="CD17" s="113"/>
      <c r="CE17" s="113"/>
      <c r="CF17" s="113"/>
      <c r="CG17" s="113"/>
      <c r="CH17" s="107"/>
      <c r="CI17" s="101"/>
      <c r="CJ17" s="101"/>
      <c r="CK17" s="101"/>
      <c r="CL17" s="101"/>
      <c r="CM17" s="101"/>
      <c r="CN17" s="101"/>
      <c r="CO17" s="101"/>
      <c r="CP17" s="101"/>
      <c r="CQ17" s="101"/>
      <c r="CR17" s="101"/>
      <c r="CS17" s="101"/>
      <c r="CT17" s="101"/>
      <c r="CU17" s="101"/>
      <c r="CV17" s="101"/>
      <c r="CW17" s="101"/>
      <c r="CX17" s="101"/>
      <c r="CY17" s="101"/>
      <c r="CZ17" s="101"/>
      <c r="DA17" s="1"/>
      <c r="DB17" s="1"/>
      <c r="DC17" s="1"/>
      <c r="DD17" s="1"/>
      <c r="DE17" s="1"/>
      <c r="DF17" s="1"/>
    </row>
    <row r="18" spans="1:110" ht="12.75">
      <c r="A18" s="55"/>
      <c r="B18" s="33"/>
      <c r="C18" s="34"/>
      <c r="D18" s="34"/>
      <c r="E18" s="39"/>
      <c r="F18" s="39"/>
      <c r="G18" s="39"/>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6"/>
      <c r="AY18" s="101"/>
      <c r="AZ18" s="103"/>
      <c r="BA18" s="115"/>
      <c r="BB18" s="103"/>
      <c r="BC18" s="103"/>
      <c r="BD18" s="103"/>
      <c r="BE18" s="103"/>
      <c r="BF18" s="103"/>
      <c r="BG18" s="103"/>
      <c r="BH18" s="103"/>
      <c r="BI18" s="103"/>
      <c r="BJ18" s="103"/>
      <c r="BK18" s="103"/>
      <c r="BL18" s="103"/>
      <c r="BM18" s="103" t="s">
        <v>238</v>
      </c>
      <c r="BN18" s="103"/>
      <c r="BO18" s="103"/>
      <c r="BP18" s="103"/>
      <c r="BQ18" s="103" t="s">
        <v>198</v>
      </c>
      <c r="BR18" s="103"/>
      <c r="BS18" s="103"/>
      <c r="BT18" s="103"/>
      <c r="BU18" s="103"/>
      <c r="BV18" s="103"/>
      <c r="BW18" s="103"/>
      <c r="BX18" s="103"/>
      <c r="BY18" s="103"/>
      <c r="BZ18" s="103"/>
      <c r="CA18" s="103" t="s">
        <v>191</v>
      </c>
      <c r="CB18" s="103"/>
      <c r="CC18" s="113"/>
      <c r="CD18" s="113"/>
      <c r="CE18" s="113"/>
      <c r="CF18" s="113"/>
      <c r="CG18" s="113"/>
      <c r="CH18" s="107"/>
      <c r="CI18" s="101"/>
      <c r="CJ18" s="101"/>
      <c r="CK18" s="101"/>
      <c r="CL18" s="101"/>
      <c r="CM18" s="101"/>
      <c r="CN18" s="101"/>
      <c r="CO18" s="101"/>
      <c r="CP18" s="101"/>
      <c r="CQ18" s="101"/>
      <c r="CR18" s="101"/>
      <c r="CS18" s="101"/>
      <c r="CT18" s="101"/>
      <c r="CU18" s="101"/>
      <c r="CV18" s="101"/>
      <c r="CW18" s="101"/>
      <c r="CX18" s="101"/>
      <c r="CY18" s="101"/>
      <c r="CZ18" s="101"/>
      <c r="DA18" s="1"/>
      <c r="DB18" s="1"/>
      <c r="DC18" s="1"/>
      <c r="DD18" s="1"/>
      <c r="DE18" s="1"/>
      <c r="DF18" s="1"/>
    </row>
    <row r="19" spans="1:110" ht="12.75">
      <c r="A19" s="55"/>
      <c r="B19" s="33"/>
      <c r="C19" s="34"/>
      <c r="D19" s="34"/>
      <c r="E19" s="221" t="s">
        <v>74</v>
      </c>
      <c r="F19" s="221"/>
      <c r="G19" s="221"/>
      <c r="H19" s="203"/>
      <c r="I19" s="204"/>
      <c r="J19" s="204"/>
      <c r="K19" s="204"/>
      <c r="L19" s="204"/>
      <c r="M19" s="204"/>
      <c r="N19" s="204"/>
      <c r="O19" s="204"/>
      <c r="P19" s="204"/>
      <c r="Q19" s="204"/>
      <c r="R19" s="204"/>
      <c r="S19" s="204"/>
      <c r="T19" s="204"/>
      <c r="U19" s="204"/>
      <c r="V19" s="204"/>
      <c r="W19" s="204"/>
      <c r="X19" s="204"/>
      <c r="Y19" s="204"/>
      <c r="Z19" s="205"/>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6"/>
      <c r="AY19" s="101"/>
      <c r="AZ19" s="103"/>
      <c r="BA19" s="115"/>
      <c r="BB19" s="103"/>
      <c r="BC19" s="103"/>
      <c r="BD19" s="103"/>
      <c r="BE19" s="103"/>
      <c r="BF19" s="103"/>
      <c r="BG19" s="103"/>
      <c r="BH19" s="103"/>
      <c r="BI19" s="103"/>
      <c r="BJ19" s="103"/>
      <c r="BK19" s="103"/>
      <c r="BL19" s="103"/>
      <c r="BM19" s="103"/>
      <c r="BN19" s="103"/>
      <c r="BO19" s="103"/>
      <c r="BP19" s="103"/>
      <c r="BQ19" s="103" t="s">
        <v>199</v>
      </c>
      <c r="BR19" s="103"/>
      <c r="BS19" s="103"/>
      <c r="BT19" s="103"/>
      <c r="BU19" s="103"/>
      <c r="BV19" s="103"/>
      <c r="BW19" s="103"/>
      <c r="BX19" s="103"/>
      <c r="BY19" s="103"/>
      <c r="BZ19" s="103"/>
      <c r="CA19" s="103" t="s">
        <v>189</v>
      </c>
      <c r="CB19" s="103"/>
      <c r="CC19" s="113"/>
      <c r="CD19" s="113"/>
      <c r="CE19" s="113"/>
      <c r="CF19" s="113"/>
      <c r="CG19" s="113"/>
      <c r="CH19" s="107"/>
      <c r="CI19" s="101"/>
      <c r="CJ19" s="101"/>
      <c r="CK19" s="101"/>
      <c r="CL19" s="101"/>
      <c r="CM19" s="101"/>
      <c r="CN19" s="101"/>
      <c r="CO19" s="101"/>
      <c r="CP19" s="101"/>
      <c r="CQ19" s="101"/>
      <c r="CR19" s="101"/>
      <c r="CS19" s="101"/>
      <c r="CT19" s="101"/>
      <c r="CU19" s="101"/>
      <c r="CV19" s="101"/>
      <c r="CW19" s="101"/>
      <c r="CX19" s="101"/>
      <c r="CY19" s="101"/>
      <c r="CZ19" s="101"/>
      <c r="DA19" s="1"/>
      <c r="DB19" s="1"/>
      <c r="DC19" s="1"/>
      <c r="DD19" s="1"/>
      <c r="DE19" s="1"/>
      <c r="DF19" s="1"/>
    </row>
    <row r="20" spans="1:110" ht="12.75">
      <c r="A20" s="55"/>
      <c r="B20" s="33"/>
      <c r="C20" s="37"/>
      <c r="D20" s="37"/>
      <c r="E20" s="40"/>
      <c r="F20" s="40"/>
      <c r="G20" s="40"/>
      <c r="H20" s="41"/>
      <c r="I20" s="41"/>
      <c r="J20" s="41"/>
      <c r="K20" s="41"/>
      <c r="L20" s="41"/>
      <c r="M20" s="41"/>
      <c r="N20" s="41"/>
      <c r="O20" s="41"/>
      <c r="P20" s="41"/>
      <c r="Q20" s="41"/>
      <c r="R20" s="41"/>
      <c r="S20" s="41"/>
      <c r="T20" s="41"/>
      <c r="U20" s="41"/>
      <c r="V20" s="41"/>
      <c r="W20" s="41"/>
      <c r="X20" s="41"/>
      <c r="Y20" s="41"/>
      <c r="Z20" s="41"/>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6"/>
      <c r="AY20" s="101"/>
      <c r="AZ20" s="103"/>
      <c r="BA20" s="103"/>
      <c r="BB20" s="103"/>
      <c r="BC20" s="103"/>
      <c r="BD20" s="103"/>
      <c r="BE20" s="103"/>
      <c r="BF20" s="103"/>
      <c r="BG20" s="103"/>
      <c r="BH20" s="103"/>
      <c r="BI20" s="103"/>
      <c r="BJ20" s="103"/>
      <c r="BK20" s="103"/>
      <c r="BL20" s="103"/>
      <c r="BM20" s="103"/>
      <c r="BN20" s="103"/>
      <c r="BO20" s="103"/>
      <c r="BP20" s="103"/>
      <c r="BQ20" s="103" t="s">
        <v>216</v>
      </c>
      <c r="BR20" s="103"/>
      <c r="BS20" s="103"/>
      <c r="BT20" s="103"/>
      <c r="BU20" s="103"/>
      <c r="BV20" s="103"/>
      <c r="BW20" s="103"/>
      <c r="BX20" s="103"/>
      <c r="BY20" s="103"/>
      <c r="BZ20" s="103"/>
      <c r="CA20" s="103" t="s">
        <v>42</v>
      </c>
      <c r="CB20" s="103"/>
      <c r="CC20" s="113"/>
      <c r="CD20" s="113"/>
      <c r="CE20" s="113"/>
      <c r="CF20" s="113"/>
      <c r="CG20" s="113"/>
      <c r="CH20" s="107"/>
      <c r="CI20" s="101"/>
      <c r="CJ20" s="101"/>
      <c r="CK20" s="101"/>
      <c r="CL20" s="101"/>
      <c r="CM20" s="101"/>
      <c r="CN20" s="101"/>
      <c r="CO20" s="101"/>
      <c r="CP20" s="101"/>
      <c r="CQ20" s="101"/>
      <c r="CR20" s="101"/>
      <c r="CS20" s="101"/>
      <c r="CT20" s="101"/>
      <c r="CU20" s="101"/>
      <c r="CV20" s="101"/>
      <c r="CW20" s="101"/>
      <c r="CX20" s="101"/>
      <c r="CY20" s="101"/>
      <c r="CZ20" s="101"/>
      <c r="DA20" s="1"/>
      <c r="DB20" s="1"/>
      <c r="DC20" s="1"/>
      <c r="DD20" s="1"/>
      <c r="DE20" s="1"/>
      <c r="DF20" s="1"/>
    </row>
    <row r="21" spans="1:110" ht="12.75">
      <c r="A21" s="55"/>
      <c r="B21" s="33"/>
      <c r="C21" s="34"/>
      <c r="D21" s="34"/>
      <c r="E21" s="42"/>
      <c r="F21" s="42"/>
      <c r="G21" s="42"/>
      <c r="H21" s="38"/>
      <c r="I21" s="38"/>
      <c r="J21" s="38"/>
      <c r="K21" s="38"/>
      <c r="L21" s="38"/>
      <c r="M21" s="233"/>
      <c r="N21" s="233"/>
      <c r="O21" s="233"/>
      <c r="P21" s="233"/>
      <c r="Q21" s="233"/>
      <c r="R21" s="233"/>
      <c r="S21" s="233"/>
      <c r="T21" s="233"/>
      <c r="U21" s="233"/>
      <c r="V21" s="233"/>
      <c r="W21" s="233"/>
      <c r="X21" s="233"/>
      <c r="Y21" s="233"/>
      <c r="Z21" s="233"/>
      <c r="AA21" s="233"/>
      <c r="AB21" s="233"/>
      <c r="AC21" s="34"/>
      <c r="AD21" s="34"/>
      <c r="AE21" s="34"/>
      <c r="AF21" s="34"/>
      <c r="AG21" s="34"/>
      <c r="AH21" s="34"/>
      <c r="AI21" s="34"/>
      <c r="AJ21" s="34"/>
      <c r="AK21" s="34"/>
      <c r="AL21" s="34"/>
      <c r="AM21" s="34"/>
      <c r="AN21" s="34"/>
      <c r="AO21" s="34"/>
      <c r="AP21" s="34"/>
      <c r="AQ21" s="34"/>
      <c r="AR21" s="34"/>
      <c r="AS21" s="34"/>
      <c r="AT21" s="34"/>
      <c r="AU21" s="34"/>
      <c r="AV21" s="34"/>
      <c r="AW21" s="34"/>
      <c r="AX21" s="36"/>
      <c r="AY21" s="101"/>
      <c r="AZ21" s="103"/>
      <c r="BA21" s="103"/>
      <c r="BB21" s="103"/>
      <c r="BC21" s="103"/>
      <c r="BD21" s="103"/>
      <c r="BE21" s="103"/>
      <c r="BF21" s="103"/>
      <c r="BG21" s="103"/>
      <c r="BH21" s="103"/>
      <c r="BI21" s="103"/>
      <c r="BJ21" s="103"/>
      <c r="BK21" s="103"/>
      <c r="BL21" s="103"/>
      <c r="BM21" s="103"/>
      <c r="BN21" s="103"/>
      <c r="BO21" s="103"/>
      <c r="BP21" s="103"/>
      <c r="BQ21" s="103" t="s">
        <v>200</v>
      </c>
      <c r="BR21" s="103"/>
      <c r="BS21" s="103"/>
      <c r="BT21" s="103"/>
      <c r="BU21" s="103"/>
      <c r="BV21" s="103"/>
      <c r="BW21" s="103"/>
      <c r="BX21" s="103"/>
      <c r="BY21" s="103"/>
      <c r="BZ21" s="103"/>
      <c r="CA21" s="103"/>
      <c r="CB21" s="103"/>
      <c r="CC21" s="113"/>
      <c r="CD21" s="113"/>
      <c r="CE21" s="113"/>
      <c r="CF21" s="113"/>
      <c r="CG21" s="113"/>
      <c r="CH21" s="107"/>
      <c r="CI21" s="101"/>
      <c r="CJ21" s="101"/>
      <c r="CK21" s="101"/>
      <c r="CL21" s="101"/>
      <c r="CM21" s="101"/>
      <c r="CN21" s="101"/>
      <c r="CO21" s="101"/>
      <c r="CP21" s="101"/>
      <c r="CQ21" s="101"/>
      <c r="CR21" s="101"/>
      <c r="CS21" s="101"/>
      <c r="CT21" s="101"/>
      <c r="CU21" s="101"/>
      <c r="CV21" s="101"/>
      <c r="CW21" s="101"/>
      <c r="CX21" s="101"/>
      <c r="CY21" s="101"/>
      <c r="CZ21" s="101"/>
      <c r="DA21" s="1"/>
      <c r="DB21" s="1"/>
      <c r="DC21" s="1"/>
      <c r="DD21" s="1"/>
      <c r="DE21" s="1"/>
      <c r="DF21" s="1"/>
    </row>
    <row r="22" spans="1:110" ht="12.75">
      <c r="A22" s="55"/>
      <c r="B22" s="33"/>
      <c r="C22" s="34"/>
      <c r="D22" s="34" t="s">
        <v>30</v>
      </c>
      <c r="E22" s="34" t="s">
        <v>93</v>
      </c>
      <c r="F22" s="42"/>
      <c r="G22" s="42"/>
      <c r="H22" s="38"/>
      <c r="I22" s="38"/>
      <c r="J22" s="38"/>
      <c r="K22" s="38"/>
      <c r="L22" s="19"/>
      <c r="M22" s="228"/>
      <c r="N22" s="229"/>
      <c r="O22" s="229"/>
      <c r="P22" s="229"/>
      <c r="Q22" s="229"/>
      <c r="R22" s="229"/>
      <c r="S22" s="229"/>
      <c r="T22" s="229"/>
      <c r="U22" s="229"/>
      <c r="V22" s="229"/>
      <c r="W22" s="229"/>
      <c r="X22" s="229"/>
      <c r="Y22" s="229"/>
      <c r="Z22" s="229"/>
      <c r="AA22" s="229"/>
      <c r="AB22" s="230"/>
      <c r="AH22" s="126"/>
      <c r="AI22" s="224"/>
      <c r="AJ22" s="224"/>
      <c r="AK22" s="224"/>
      <c r="AL22" s="224"/>
      <c r="AM22" s="224"/>
      <c r="AN22" s="123"/>
      <c r="AO22" s="124"/>
      <c r="AP22" s="34"/>
      <c r="AQ22" s="34"/>
      <c r="AR22" s="34"/>
      <c r="AS22" s="34"/>
      <c r="AT22" s="34"/>
      <c r="AU22" s="34"/>
      <c r="AV22" s="34"/>
      <c r="AW22" s="34"/>
      <c r="AX22" s="36"/>
      <c r="AY22" s="101"/>
      <c r="AZ22" s="103"/>
      <c r="BA22" s="103"/>
      <c r="BB22" s="103"/>
      <c r="BC22" s="103"/>
      <c r="BD22" s="103"/>
      <c r="BE22" s="103"/>
      <c r="BF22" s="103"/>
      <c r="BG22" s="103"/>
      <c r="BH22" s="103"/>
      <c r="BI22" s="103"/>
      <c r="BJ22" s="103"/>
      <c r="BK22" s="103" t="s">
        <v>4</v>
      </c>
      <c r="BL22" s="103" t="s">
        <v>43</v>
      </c>
      <c r="BM22" s="103"/>
      <c r="BN22" s="103"/>
      <c r="BO22" s="103"/>
      <c r="BP22" s="103"/>
      <c r="BQ22" s="103" t="s">
        <v>201</v>
      </c>
      <c r="BR22" s="103"/>
      <c r="BS22" s="103"/>
      <c r="BT22" s="103"/>
      <c r="BU22" s="103"/>
      <c r="BV22" s="103"/>
      <c r="BW22" s="103"/>
      <c r="BX22" s="103"/>
      <c r="BY22" s="103"/>
      <c r="BZ22" s="103" t="s">
        <v>65</v>
      </c>
      <c r="CA22" s="103"/>
      <c r="CB22" s="111">
        <v>0.18</v>
      </c>
      <c r="CC22" s="113"/>
      <c r="CD22" s="113"/>
      <c r="CE22" s="113"/>
      <c r="CF22" s="113"/>
      <c r="CG22" s="113"/>
      <c r="CH22" s="107"/>
      <c r="CI22" s="101"/>
      <c r="CJ22" s="101"/>
      <c r="CK22" s="101"/>
      <c r="CL22" s="101"/>
      <c r="CM22" s="101"/>
      <c r="CN22" s="101"/>
      <c r="CO22" s="101"/>
      <c r="CP22" s="101"/>
      <c r="CQ22" s="101"/>
      <c r="CR22" s="101"/>
      <c r="CS22" s="101"/>
      <c r="CT22" s="101"/>
      <c r="CU22" s="101"/>
      <c r="CV22" s="101"/>
      <c r="CW22" s="101"/>
      <c r="CX22" s="101"/>
      <c r="CY22" s="101"/>
      <c r="CZ22" s="101"/>
      <c r="DA22" s="1"/>
      <c r="DB22" s="1"/>
      <c r="DC22" s="1"/>
      <c r="DD22" s="1"/>
      <c r="DE22" s="1"/>
      <c r="DF22" s="1"/>
    </row>
    <row r="23" spans="1:110" ht="12.75">
      <c r="A23" s="55"/>
      <c r="B23" s="33"/>
      <c r="C23" s="34"/>
      <c r="D23" s="34"/>
      <c r="E23" s="138" t="s">
        <v>283</v>
      </c>
      <c r="F23" s="138"/>
      <c r="G23" s="138"/>
      <c r="H23" s="138"/>
      <c r="I23" s="138"/>
      <c r="J23" s="138"/>
      <c r="K23" s="38"/>
      <c r="L23" s="19"/>
      <c r="M23" s="234"/>
      <c r="N23" s="235"/>
      <c r="O23" s="235"/>
      <c r="P23" s="235"/>
      <c r="Q23" s="235"/>
      <c r="R23" s="235"/>
      <c r="S23" s="235"/>
      <c r="T23" s="236"/>
      <c r="U23" s="231"/>
      <c r="V23" s="232"/>
      <c r="W23" s="232"/>
      <c r="X23" s="232"/>
      <c r="Y23" s="232"/>
      <c r="Z23" s="232"/>
      <c r="AA23" s="232"/>
      <c r="AB23" s="232"/>
      <c r="AC23" s="125"/>
      <c r="AD23" s="125"/>
      <c r="AE23" s="125"/>
      <c r="AF23" s="125"/>
      <c r="AG23" s="125"/>
      <c r="AH23" s="125"/>
      <c r="AI23" s="122"/>
      <c r="AJ23" s="122"/>
      <c r="AK23" s="122"/>
      <c r="AL23" s="122"/>
      <c r="AM23" s="122"/>
      <c r="AN23" s="123"/>
      <c r="AO23" s="124"/>
      <c r="AP23" s="124"/>
      <c r="AQ23" s="34"/>
      <c r="AR23" s="34"/>
      <c r="AS23" s="34"/>
      <c r="AT23" s="34"/>
      <c r="AU23" s="34"/>
      <c r="AV23" s="34"/>
      <c r="AW23" s="34"/>
      <c r="AX23" s="36"/>
      <c r="AY23" s="101"/>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11"/>
      <c r="CC23" s="113"/>
      <c r="CD23" s="113"/>
      <c r="CE23" s="113"/>
      <c r="CF23" s="113"/>
      <c r="CG23" s="113"/>
      <c r="CH23" s="107"/>
      <c r="CI23" s="101"/>
      <c r="CJ23" s="101"/>
      <c r="CK23" s="101"/>
      <c r="CL23" s="101"/>
      <c r="CM23" s="101"/>
      <c r="CN23" s="101"/>
      <c r="CO23" s="101"/>
      <c r="CP23" s="101"/>
      <c r="CQ23" s="101"/>
      <c r="CR23" s="101"/>
      <c r="CS23" s="101"/>
      <c r="CT23" s="101"/>
      <c r="CU23" s="101"/>
      <c r="CV23" s="101"/>
      <c r="CW23" s="101"/>
      <c r="CX23" s="101"/>
      <c r="CY23" s="101"/>
      <c r="CZ23" s="101"/>
      <c r="DA23" s="1"/>
      <c r="DB23" s="1"/>
      <c r="DC23" s="1"/>
      <c r="DD23" s="1"/>
      <c r="DE23" s="1"/>
      <c r="DF23" s="1"/>
    </row>
    <row r="24" spans="1:110" ht="12.75">
      <c r="A24" s="55"/>
      <c r="B24" s="33"/>
      <c r="C24" s="37"/>
      <c r="D24" s="37"/>
      <c r="E24" s="43"/>
      <c r="F24" s="43"/>
      <c r="G24" s="43"/>
      <c r="H24" s="43"/>
      <c r="I24" s="43"/>
      <c r="J24" s="43"/>
      <c r="K24" s="43"/>
      <c r="L24" s="43"/>
      <c r="M24" s="43"/>
      <c r="N24" s="43"/>
      <c r="O24" s="43"/>
      <c r="P24" s="43"/>
      <c r="Q24" s="43"/>
      <c r="R24" s="43"/>
      <c r="S24" s="43"/>
      <c r="T24" s="43"/>
      <c r="U24" s="43"/>
      <c r="V24" s="43"/>
      <c r="W24" s="43"/>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6"/>
      <c r="AY24" s="101"/>
      <c r="AZ24" s="103"/>
      <c r="BA24" s="103"/>
      <c r="BB24" s="103"/>
      <c r="BC24" s="103"/>
      <c r="BD24" s="103"/>
      <c r="BE24" s="103"/>
      <c r="BF24" s="103"/>
      <c r="BG24" s="103"/>
      <c r="BH24" s="103"/>
      <c r="BI24" s="103"/>
      <c r="BJ24" s="103"/>
      <c r="BK24" s="103" t="s">
        <v>9</v>
      </c>
      <c r="BL24" s="103" t="s">
        <v>43</v>
      </c>
      <c r="BM24" s="103"/>
      <c r="BN24" s="103"/>
      <c r="BO24" s="103"/>
      <c r="BP24" s="103"/>
      <c r="BQ24" s="103" t="s">
        <v>202</v>
      </c>
      <c r="BR24" s="103"/>
      <c r="BS24" s="103"/>
      <c r="BT24" s="103"/>
      <c r="BU24" s="103"/>
      <c r="BV24" s="103"/>
      <c r="BW24" s="103"/>
      <c r="BX24" s="103"/>
      <c r="BY24" s="103"/>
      <c r="BZ24" s="103" t="s">
        <v>66</v>
      </c>
      <c r="CA24" s="103"/>
      <c r="CB24" s="111">
        <v>0.08</v>
      </c>
      <c r="CC24" s="113"/>
      <c r="CD24" s="113"/>
      <c r="CE24" s="113"/>
      <c r="CF24" s="113"/>
      <c r="CG24" s="113"/>
      <c r="CH24" s="107"/>
      <c r="CI24" s="101"/>
      <c r="CJ24" s="101"/>
      <c r="CK24" s="101"/>
      <c r="CL24" s="101"/>
      <c r="CM24" s="101"/>
      <c r="CN24" s="101"/>
      <c r="CO24" s="101"/>
      <c r="CP24" s="101"/>
      <c r="CQ24" s="101"/>
      <c r="CR24" s="101"/>
      <c r="CS24" s="101"/>
      <c r="CT24" s="101"/>
      <c r="CU24" s="101"/>
      <c r="CV24" s="101"/>
      <c r="CW24" s="101"/>
      <c r="CX24" s="101"/>
      <c r="CY24" s="101"/>
      <c r="CZ24" s="101"/>
      <c r="DA24" s="1"/>
      <c r="DB24" s="1"/>
      <c r="DC24" s="1"/>
      <c r="DD24" s="1"/>
      <c r="DE24" s="1"/>
      <c r="DF24" s="1"/>
    </row>
    <row r="25" spans="1:110" ht="12.75">
      <c r="A25" s="55"/>
      <c r="B25" s="33"/>
      <c r="C25" s="34"/>
      <c r="D25" s="34"/>
      <c r="E25" s="34"/>
      <c r="F25" s="34"/>
      <c r="G25" s="34"/>
      <c r="H25" s="34"/>
      <c r="I25" s="34"/>
      <c r="J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6"/>
      <c r="AY25" s="101"/>
      <c r="AZ25" s="103"/>
      <c r="BA25" s="103"/>
      <c r="BB25" s="103"/>
      <c r="BC25" s="103"/>
      <c r="BD25" s="103"/>
      <c r="BE25" s="103"/>
      <c r="BF25" s="103"/>
      <c r="BG25" s="103"/>
      <c r="BH25" s="103"/>
      <c r="BI25" s="103"/>
      <c r="BJ25" s="103"/>
      <c r="BK25" s="103" t="s">
        <v>239</v>
      </c>
      <c r="BL25" s="103" t="s">
        <v>43</v>
      </c>
      <c r="BM25" s="103"/>
      <c r="BN25" s="103"/>
      <c r="BO25" s="103"/>
      <c r="BP25" s="103"/>
      <c r="BQ25" s="103" t="s">
        <v>203</v>
      </c>
      <c r="BR25" s="103"/>
      <c r="BS25" s="103"/>
      <c r="BT25" s="103"/>
      <c r="BU25" s="103"/>
      <c r="BV25" s="103"/>
      <c r="BW25" s="103"/>
      <c r="BX25" s="103"/>
      <c r="BY25" s="103"/>
      <c r="BZ25" s="103"/>
      <c r="CA25" s="103"/>
      <c r="CB25" s="103" t="s">
        <v>265</v>
      </c>
      <c r="CC25" s="113"/>
      <c r="CD25" s="113"/>
      <c r="CE25" s="113"/>
      <c r="CF25" s="113"/>
      <c r="CG25" s="113"/>
      <c r="CH25" s="107"/>
      <c r="CI25" s="101"/>
      <c r="CJ25" s="101"/>
      <c r="CK25" s="101"/>
      <c r="CL25" s="101"/>
      <c r="CM25" s="101"/>
      <c r="CN25" s="101"/>
      <c r="CO25" s="101"/>
      <c r="CP25" s="101"/>
      <c r="CQ25" s="101"/>
      <c r="CR25" s="101"/>
      <c r="CS25" s="101"/>
      <c r="CT25" s="101"/>
      <c r="CU25" s="101"/>
      <c r="CV25" s="101"/>
      <c r="CW25" s="101"/>
      <c r="CX25" s="101"/>
      <c r="CY25" s="101"/>
      <c r="CZ25" s="101"/>
      <c r="DA25" s="1"/>
      <c r="DB25" s="1"/>
      <c r="DC25" s="1"/>
      <c r="DD25" s="1"/>
      <c r="DE25" s="1"/>
      <c r="DF25" s="1"/>
    </row>
    <row r="26" spans="1:110" ht="12.75">
      <c r="A26" s="55"/>
      <c r="B26" s="33"/>
      <c r="C26" s="34"/>
      <c r="D26" s="44" t="s">
        <v>37</v>
      </c>
      <c r="E26" s="34" t="s">
        <v>75</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6"/>
      <c r="AY26" s="101"/>
      <c r="AZ26" s="103"/>
      <c r="BA26" s="103"/>
      <c r="BB26" s="103"/>
      <c r="BC26" s="103"/>
      <c r="BD26" s="103"/>
      <c r="BE26" s="103"/>
      <c r="BF26" s="103"/>
      <c r="BG26" s="103"/>
      <c r="BH26" s="103"/>
      <c r="BI26" s="103"/>
      <c r="BJ26" s="103"/>
      <c r="BK26" s="103" t="s">
        <v>240</v>
      </c>
      <c r="BL26" s="103" t="s">
        <v>43</v>
      </c>
      <c r="BM26" s="103"/>
      <c r="BN26" s="103"/>
      <c r="BO26" s="103"/>
      <c r="BP26" s="103"/>
      <c r="BQ26" s="103" t="s">
        <v>204</v>
      </c>
      <c r="BR26" s="103"/>
      <c r="BS26" s="103"/>
      <c r="BT26" s="103"/>
      <c r="BU26" s="103"/>
      <c r="BV26" s="103"/>
      <c r="BW26" s="103"/>
      <c r="BX26" s="103"/>
      <c r="BY26" s="103"/>
      <c r="BZ26" s="103" t="s">
        <v>67</v>
      </c>
      <c r="CA26" s="103"/>
      <c r="CB26" s="103"/>
      <c r="CC26" s="113"/>
      <c r="CD26" s="113"/>
      <c r="CE26" s="113"/>
      <c r="CF26" s="113"/>
      <c r="CG26" s="113"/>
      <c r="CH26" s="107"/>
      <c r="CI26" s="101"/>
      <c r="CJ26" s="101"/>
      <c r="CK26" s="101"/>
      <c r="CL26" s="101"/>
      <c r="CM26" s="101"/>
      <c r="CN26" s="101"/>
      <c r="CO26" s="101"/>
      <c r="CP26" s="101"/>
      <c r="CQ26" s="101"/>
      <c r="CR26" s="101"/>
      <c r="CS26" s="101"/>
      <c r="CT26" s="101"/>
      <c r="CU26" s="101"/>
      <c r="CV26" s="101"/>
      <c r="CW26" s="101"/>
      <c r="CX26" s="101"/>
      <c r="CY26" s="101"/>
      <c r="CZ26" s="101"/>
      <c r="DA26" s="1"/>
      <c r="DB26" s="1"/>
      <c r="DC26" s="1"/>
      <c r="DD26" s="1"/>
      <c r="DE26" s="1"/>
      <c r="DF26" s="1"/>
    </row>
    <row r="27" spans="1:110" ht="12.75">
      <c r="A27" s="55"/>
      <c r="B27" s="33"/>
      <c r="C27" s="34"/>
      <c r="D27" s="34"/>
      <c r="E27" s="34" t="s">
        <v>127</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6"/>
      <c r="AY27" s="101"/>
      <c r="AZ27" s="103"/>
      <c r="BA27" s="103"/>
      <c r="BB27" s="103"/>
      <c r="BC27" s="103"/>
      <c r="BD27" s="103"/>
      <c r="BE27" s="103"/>
      <c r="BF27" s="103"/>
      <c r="BG27" s="103"/>
      <c r="BH27" s="103"/>
      <c r="BI27" s="103"/>
      <c r="BJ27" s="103"/>
      <c r="BK27" s="103" t="s">
        <v>17</v>
      </c>
      <c r="BL27" s="103" t="s">
        <v>43</v>
      </c>
      <c r="BM27" s="103"/>
      <c r="BN27" s="103"/>
      <c r="BO27" s="103"/>
      <c r="BP27" s="103"/>
      <c r="BQ27" s="103" t="s">
        <v>205</v>
      </c>
      <c r="BR27" s="103"/>
      <c r="BS27" s="103"/>
      <c r="BT27" s="103"/>
      <c r="BU27" s="103"/>
      <c r="BV27" s="103"/>
      <c r="BW27" s="103"/>
      <c r="BX27" s="103"/>
      <c r="BY27" s="103"/>
      <c r="BZ27" s="103" t="s">
        <v>68</v>
      </c>
      <c r="CA27" s="103"/>
      <c r="CB27" s="103"/>
      <c r="CC27" s="113"/>
      <c r="CD27" s="113"/>
      <c r="CE27" s="113"/>
      <c r="CF27" s="113"/>
      <c r="CG27" s="113"/>
      <c r="CH27" s="107"/>
      <c r="CI27" s="101"/>
      <c r="CJ27" s="101"/>
      <c r="CK27" s="101"/>
      <c r="CL27" s="101"/>
      <c r="CM27" s="101"/>
      <c r="CN27" s="101"/>
      <c r="CO27" s="101"/>
      <c r="CP27" s="101"/>
      <c r="CQ27" s="101"/>
      <c r="CR27" s="101"/>
      <c r="CS27" s="101"/>
      <c r="CT27" s="101"/>
      <c r="CU27" s="101"/>
      <c r="CV27" s="101"/>
      <c r="CW27" s="101"/>
      <c r="CX27" s="101"/>
      <c r="CY27" s="101"/>
      <c r="CZ27" s="101"/>
      <c r="DA27" s="1"/>
      <c r="DB27" s="1"/>
      <c r="DC27" s="1"/>
      <c r="DD27" s="1"/>
      <c r="DE27" s="1"/>
      <c r="DF27" s="1"/>
    </row>
    <row r="28" spans="1:110" ht="12.75">
      <c r="A28" s="5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6"/>
      <c r="AY28" s="101"/>
      <c r="AZ28" s="103"/>
      <c r="BA28" s="103"/>
      <c r="BB28" s="103"/>
      <c r="BC28" s="103"/>
      <c r="BD28" s="103"/>
      <c r="BE28" s="103"/>
      <c r="BF28" s="103"/>
      <c r="BG28" s="103"/>
      <c r="BH28" s="103"/>
      <c r="BI28" s="103"/>
      <c r="BJ28" s="103"/>
      <c r="BK28" s="103" t="s">
        <v>241</v>
      </c>
      <c r="BL28" s="103" t="s">
        <v>246</v>
      </c>
      <c r="BM28" s="103"/>
      <c r="BN28" s="103"/>
      <c r="BO28" s="103"/>
      <c r="BP28" s="103"/>
      <c r="BQ28" s="103" t="s">
        <v>217</v>
      </c>
      <c r="BR28" s="103"/>
      <c r="BS28" s="103"/>
      <c r="BT28" s="103"/>
      <c r="BU28" s="103"/>
      <c r="BV28" s="103"/>
      <c r="BW28" s="103"/>
      <c r="BX28" s="103"/>
      <c r="BY28" s="103"/>
      <c r="BZ28" s="103" t="s">
        <v>122</v>
      </c>
      <c r="CA28" s="103"/>
      <c r="CB28" s="103"/>
      <c r="CC28" s="113"/>
      <c r="CD28" s="113"/>
      <c r="CE28" s="113"/>
      <c r="CF28" s="113"/>
      <c r="CG28" s="113"/>
      <c r="CH28" s="107"/>
      <c r="CI28" s="101"/>
      <c r="CJ28" s="101"/>
      <c r="CK28" s="101"/>
      <c r="CL28" s="101"/>
      <c r="CM28" s="101"/>
      <c r="CN28" s="101"/>
      <c r="CO28" s="101"/>
      <c r="CP28" s="101"/>
      <c r="CQ28" s="101"/>
      <c r="CR28" s="101"/>
      <c r="CS28" s="101"/>
      <c r="CT28" s="101"/>
      <c r="CU28" s="101"/>
      <c r="CV28" s="101"/>
      <c r="CW28" s="101"/>
      <c r="CX28" s="101"/>
      <c r="CY28" s="101"/>
      <c r="CZ28" s="101"/>
      <c r="DA28" s="1"/>
      <c r="DB28" s="1"/>
      <c r="DC28" s="1"/>
      <c r="DD28" s="1"/>
      <c r="DE28" s="1"/>
      <c r="DF28" s="1"/>
    </row>
    <row r="29" spans="1:110" ht="12.75">
      <c r="A29" s="55"/>
      <c r="B29" s="33"/>
      <c r="C29" s="34"/>
      <c r="D29" s="34"/>
      <c r="E29" s="218" t="s">
        <v>31</v>
      </c>
      <c r="F29" s="218"/>
      <c r="G29" s="218"/>
      <c r="H29" s="218"/>
      <c r="I29" s="218"/>
      <c r="J29" s="218"/>
      <c r="K29" s="218"/>
      <c r="L29" s="218"/>
      <c r="M29" s="218"/>
      <c r="N29" s="218"/>
      <c r="O29" s="218"/>
      <c r="P29" s="218"/>
      <c r="Q29" s="218"/>
      <c r="R29" s="218"/>
      <c r="S29" s="34"/>
      <c r="T29" s="34"/>
      <c r="U29" s="39"/>
      <c r="V29" s="39"/>
      <c r="W29" s="39"/>
      <c r="X29" s="39"/>
      <c r="Y29" s="39"/>
      <c r="Z29" s="39"/>
      <c r="AA29" s="39"/>
      <c r="AB29" s="218" t="s">
        <v>76</v>
      </c>
      <c r="AC29" s="218"/>
      <c r="AD29" s="218"/>
      <c r="AE29" s="218"/>
      <c r="AF29" s="218"/>
      <c r="AG29" s="218"/>
      <c r="AH29" s="218"/>
      <c r="AI29" s="218"/>
      <c r="AJ29" s="218"/>
      <c r="AK29" s="218"/>
      <c r="AL29" s="218"/>
      <c r="AM29" s="218"/>
      <c r="AN29" s="218"/>
      <c r="AO29" s="218"/>
      <c r="AP29" s="34"/>
      <c r="AQ29" s="34"/>
      <c r="AR29" s="34"/>
      <c r="AS29" s="34"/>
      <c r="AT29" s="34"/>
      <c r="AU29" s="34"/>
      <c r="AV29" s="34"/>
      <c r="AW29" s="34"/>
      <c r="AX29" s="36"/>
      <c r="AY29" s="101"/>
      <c r="AZ29" s="103"/>
      <c r="BA29" s="103"/>
      <c r="BB29" s="103"/>
      <c r="BC29" s="103"/>
      <c r="BD29" s="103"/>
      <c r="BE29" s="103"/>
      <c r="BF29" s="103"/>
      <c r="BG29" s="103"/>
      <c r="BH29" s="103"/>
      <c r="BI29" s="103"/>
      <c r="BJ29" s="103"/>
      <c r="BK29" s="103" t="s">
        <v>250</v>
      </c>
      <c r="BL29" s="103" t="s">
        <v>44</v>
      </c>
      <c r="BM29" s="103"/>
      <c r="BN29" s="103"/>
      <c r="BO29" s="103"/>
      <c r="BP29" s="103"/>
      <c r="BQ29" s="103" t="s">
        <v>206</v>
      </c>
      <c r="BR29" s="103"/>
      <c r="BS29" s="103"/>
      <c r="BT29" s="103"/>
      <c r="BU29" s="103"/>
      <c r="BV29" s="103"/>
      <c r="BW29" s="103"/>
      <c r="BX29" s="103"/>
      <c r="BY29" s="103"/>
      <c r="BZ29" s="103"/>
      <c r="CA29" s="103"/>
      <c r="CB29" s="103"/>
      <c r="CC29" s="113"/>
      <c r="CD29" s="113"/>
      <c r="CE29" s="113"/>
      <c r="CF29" s="113"/>
      <c r="CG29" s="113"/>
      <c r="CH29" s="107"/>
      <c r="CI29" s="101"/>
      <c r="CJ29" s="101"/>
      <c r="CK29" s="101"/>
      <c r="CL29" s="101"/>
      <c r="CM29" s="101"/>
      <c r="CN29" s="101"/>
      <c r="CO29" s="101"/>
      <c r="CP29" s="101"/>
      <c r="CQ29" s="101"/>
      <c r="CR29" s="101"/>
      <c r="CS29" s="101"/>
      <c r="CT29" s="101"/>
      <c r="CU29" s="101"/>
      <c r="CV29" s="101"/>
      <c r="CW29" s="101"/>
      <c r="CX29" s="101"/>
      <c r="CY29" s="101"/>
      <c r="CZ29" s="101"/>
      <c r="DA29" s="1"/>
      <c r="DB29" s="1"/>
      <c r="DC29" s="1"/>
      <c r="DD29" s="1"/>
      <c r="DE29" s="1"/>
      <c r="DF29" s="1"/>
    </row>
    <row r="30" spans="1:110" ht="12.75">
      <c r="A30" s="55"/>
      <c r="B30" s="33"/>
      <c r="C30" s="34"/>
      <c r="D30" s="34"/>
      <c r="E30" s="38"/>
      <c r="F30" s="38"/>
      <c r="G30" s="38"/>
      <c r="H30" s="38"/>
      <c r="I30" s="38"/>
      <c r="J30" s="38"/>
      <c r="K30" s="38"/>
      <c r="L30" s="38"/>
      <c r="M30" s="38"/>
      <c r="N30" s="38"/>
      <c r="O30" s="38"/>
      <c r="P30" s="38"/>
      <c r="Q30" s="38"/>
      <c r="R30" s="38"/>
      <c r="S30" s="34"/>
      <c r="T30" s="34"/>
      <c r="U30" s="39"/>
      <c r="V30" s="39"/>
      <c r="W30" s="39"/>
      <c r="X30" s="39"/>
      <c r="Y30" s="39"/>
      <c r="Z30" s="39"/>
      <c r="AA30" s="39"/>
      <c r="AB30" s="38"/>
      <c r="AC30" s="38"/>
      <c r="AD30" s="38"/>
      <c r="AE30" s="38"/>
      <c r="AF30" s="38"/>
      <c r="AG30" s="38"/>
      <c r="AH30" s="38"/>
      <c r="AI30" s="38"/>
      <c r="AJ30" s="38"/>
      <c r="AK30" s="38"/>
      <c r="AL30" s="38"/>
      <c r="AM30" s="38"/>
      <c r="AN30" s="38"/>
      <c r="AO30" s="38"/>
      <c r="AP30" s="34"/>
      <c r="AQ30" s="34"/>
      <c r="AR30" s="34"/>
      <c r="AS30" s="34"/>
      <c r="AT30" s="34"/>
      <c r="AU30" s="34"/>
      <c r="AV30" s="34"/>
      <c r="AW30" s="34"/>
      <c r="AX30" s="36"/>
      <c r="AY30" s="101"/>
      <c r="AZ30" s="103"/>
      <c r="BA30" s="103"/>
      <c r="BB30" s="103"/>
      <c r="BC30" s="103"/>
      <c r="BD30" s="103"/>
      <c r="BE30" s="103"/>
      <c r="BF30" s="103"/>
      <c r="BG30" s="103"/>
      <c r="BH30" s="103"/>
      <c r="BI30" s="103"/>
      <c r="BJ30" s="103"/>
      <c r="BK30" s="103" t="s">
        <v>251</v>
      </c>
      <c r="BL30" s="103" t="s">
        <v>260</v>
      </c>
      <c r="BM30" s="103"/>
      <c r="BN30" s="103"/>
      <c r="BO30" s="103"/>
      <c r="BP30" s="103"/>
      <c r="BQ30" s="103" t="s">
        <v>207</v>
      </c>
      <c r="BR30" s="103"/>
      <c r="BS30" s="103"/>
      <c r="BT30" s="103"/>
      <c r="BU30" s="103"/>
      <c r="BV30" s="103"/>
      <c r="BW30" s="103"/>
      <c r="BX30" s="103"/>
      <c r="BY30" s="103"/>
      <c r="BZ30" s="103" t="s">
        <v>81</v>
      </c>
      <c r="CA30" s="103"/>
      <c r="CB30" s="103"/>
      <c r="CC30" s="113"/>
      <c r="CD30" s="113"/>
      <c r="CE30" s="113"/>
      <c r="CF30" s="113"/>
      <c r="CG30" s="113"/>
      <c r="CH30" s="107"/>
      <c r="CI30" s="101"/>
      <c r="CJ30" s="101"/>
      <c r="CK30" s="101"/>
      <c r="CL30" s="101"/>
      <c r="CM30" s="101"/>
      <c r="CN30" s="101"/>
      <c r="CO30" s="101"/>
      <c r="CP30" s="101"/>
      <c r="CQ30" s="101"/>
      <c r="CR30" s="101"/>
      <c r="CS30" s="101"/>
      <c r="CT30" s="101"/>
      <c r="CU30" s="101"/>
      <c r="CV30" s="101"/>
      <c r="CW30" s="101"/>
      <c r="CX30" s="101"/>
      <c r="CY30" s="101"/>
      <c r="CZ30" s="101"/>
      <c r="DA30" s="1"/>
      <c r="DB30" s="1"/>
      <c r="DC30" s="1"/>
      <c r="DD30" s="1"/>
      <c r="DE30" s="1"/>
      <c r="DF30" s="1"/>
    </row>
    <row r="31" spans="1:110" ht="12.75">
      <c r="A31" s="55"/>
      <c r="B31" s="33"/>
      <c r="C31" s="34"/>
      <c r="D31" s="34"/>
      <c r="E31" s="138" t="s">
        <v>140</v>
      </c>
      <c r="F31" s="138"/>
      <c r="G31" s="138"/>
      <c r="H31" s="138"/>
      <c r="I31" s="203"/>
      <c r="J31" s="204"/>
      <c r="K31" s="204"/>
      <c r="L31" s="204"/>
      <c r="M31" s="204"/>
      <c r="N31" s="204"/>
      <c r="O31" s="204"/>
      <c r="P31" s="204"/>
      <c r="Q31" s="204"/>
      <c r="R31" s="205"/>
      <c r="S31" s="34"/>
      <c r="T31" s="34"/>
      <c r="U31" s="39"/>
      <c r="V31" s="39"/>
      <c r="W31" s="39"/>
      <c r="X31" s="39"/>
      <c r="Y31" s="39"/>
      <c r="Z31" s="39"/>
      <c r="AA31" s="39"/>
      <c r="AB31" s="138" t="s">
        <v>140</v>
      </c>
      <c r="AC31" s="138"/>
      <c r="AD31" s="138"/>
      <c r="AE31" s="138"/>
      <c r="AF31" s="203"/>
      <c r="AG31" s="204"/>
      <c r="AH31" s="204"/>
      <c r="AI31" s="204"/>
      <c r="AJ31" s="204"/>
      <c r="AK31" s="204"/>
      <c r="AL31" s="204"/>
      <c r="AM31" s="204"/>
      <c r="AN31" s="204"/>
      <c r="AO31" s="205"/>
      <c r="AP31" s="34"/>
      <c r="AQ31" s="34"/>
      <c r="AR31" s="34"/>
      <c r="AS31" s="34"/>
      <c r="AT31" s="34"/>
      <c r="AU31" s="34"/>
      <c r="AV31" s="34"/>
      <c r="AW31" s="34"/>
      <c r="AX31" s="36"/>
      <c r="AY31" s="101"/>
      <c r="AZ31" s="103"/>
      <c r="BA31" s="103"/>
      <c r="BB31" s="103"/>
      <c r="BC31" s="103"/>
      <c r="BD31" s="103"/>
      <c r="BE31" s="103"/>
      <c r="BF31" s="103"/>
      <c r="BG31" s="103"/>
      <c r="BH31" s="103"/>
      <c r="BI31" s="103"/>
      <c r="BJ31" s="103"/>
      <c r="BK31" s="103" t="s">
        <v>19</v>
      </c>
      <c r="BL31" s="103" t="s">
        <v>45</v>
      </c>
      <c r="BM31" s="103"/>
      <c r="BN31" s="103"/>
      <c r="BO31" s="103"/>
      <c r="BP31" s="103"/>
      <c r="BQ31" s="103" t="s">
        <v>218</v>
      </c>
      <c r="BR31" s="103"/>
      <c r="BS31" s="103"/>
      <c r="BT31" s="103"/>
      <c r="BU31" s="103"/>
      <c r="BV31" s="103"/>
      <c r="BW31" s="103"/>
      <c r="BX31" s="103"/>
      <c r="BY31" s="103"/>
      <c r="BZ31" s="103" t="s">
        <v>78</v>
      </c>
      <c r="CA31" s="103"/>
      <c r="CB31" s="103"/>
      <c r="CC31" s="113"/>
      <c r="CD31" s="113"/>
      <c r="CE31" s="113"/>
      <c r="CF31" s="113"/>
      <c r="CG31" s="113"/>
      <c r="CH31" s="107"/>
      <c r="CI31" s="101"/>
      <c r="CJ31" s="101"/>
      <c r="CK31" s="101"/>
      <c r="CL31" s="101"/>
      <c r="CM31" s="101"/>
      <c r="CN31" s="101"/>
      <c r="CO31" s="101"/>
      <c r="CP31" s="101"/>
      <c r="CQ31" s="101"/>
      <c r="CR31" s="101"/>
      <c r="CS31" s="101"/>
      <c r="CT31" s="101"/>
      <c r="CU31" s="101"/>
      <c r="CV31" s="101"/>
      <c r="CW31" s="101"/>
      <c r="CX31" s="101"/>
      <c r="CY31" s="101"/>
      <c r="CZ31" s="101"/>
      <c r="DA31" s="1"/>
      <c r="DB31" s="1"/>
      <c r="DC31" s="1"/>
      <c r="DD31" s="1"/>
      <c r="DE31" s="1"/>
      <c r="DF31" s="1"/>
    </row>
    <row r="32" spans="1:110" ht="12.75">
      <c r="A32" s="55"/>
      <c r="B32" s="33"/>
      <c r="C32" s="34"/>
      <c r="D32" s="34"/>
      <c r="E32" s="38"/>
      <c r="F32" s="38"/>
      <c r="G32" s="38"/>
      <c r="H32" s="38"/>
      <c r="I32" s="38"/>
      <c r="J32" s="38"/>
      <c r="K32" s="38"/>
      <c r="L32" s="38"/>
      <c r="M32" s="38"/>
      <c r="N32" s="38"/>
      <c r="O32" s="38"/>
      <c r="P32" s="38"/>
      <c r="Q32" s="38"/>
      <c r="R32" s="38"/>
      <c r="S32" s="34"/>
      <c r="T32" s="34"/>
      <c r="U32" s="39"/>
      <c r="V32" s="39"/>
      <c r="W32" s="39"/>
      <c r="X32" s="39"/>
      <c r="Y32" s="39"/>
      <c r="Z32" s="39"/>
      <c r="AA32" s="39"/>
      <c r="AB32" s="38"/>
      <c r="AC32" s="38"/>
      <c r="AD32" s="38"/>
      <c r="AE32" s="38"/>
      <c r="AF32" s="38"/>
      <c r="AG32" s="38"/>
      <c r="AH32" s="38"/>
      <c r="AI32" s="38"/>
      <c r="AJ32" s="38"/>
      <c r="AK32" s="38"/>
      <c r="AL32" s="38"/>
      <c r="AM32" s="38"/>
      <c r="AN32" s="38"/>
      <c r="AO32" s="38"/>
      <c r="AP32" s="34"/>
      <c r="AQ32" s="34"/>
      <c r="AR32" s="34"/>
      <c r="AS32" s="34"/>
      <c r="AT32" s="34"/>
      <c r="AU32" s="34"/>
      <c r="AV32" s="34"/>
      <c r="AW32" s="34"/>
      <c r="AX32" s="36"/>
      <c r="AY32" s="101"/>
      <c r="AZ32" s="103"/>
      <c r="BA32" s="103"/>
      <c r="BB32" s="103"/>
      <c r="BC32" s="103"/>
      <c r="BD32" s="103"/>
      <c r="BE32" s="103"/>
      <c r="BF32" s="103"/>
      <c r="BG32" s="103"/>
      <c r="BH32" s="103"/>
      <c r="BI32" s="103"/>
      <c r="BJ32" s="103"/>
      <c r="BK32" s="103" t="s">
        <v>243</v>
      </c>
      <c r="BL32" s="103" t="s">
        <v>247</v>
      </c>
      <c r="BM32" s="103"/>
      <c r="BN32" s="103"/>
      <c r="BO32" s="103"/>
      <c r="BP32" s="103"/>
      <c r="BQ32" s="103" t="s">
        <v>208</v>
      </c>
      <c r="BR32" s="103"/>
      <c r="BS32" s="103"/>
      <c r="BT32" s="103"/>
      <c r="BU32" s="103"/>
      <c r="BV32" s="103"/>
      <c r="BW32" s="103"/>
      <c r="BX32" s="103"/>
      <c r="BY32" s="103"/>
      <c r="BZ32" s="103" t="s">
        <v>79</v>
      </c>
      <c r="CA32" s="103"/>
      <c r="CB32" s="103"/>
      <c r="CC32" s="113"/>
      <c r="CD32" s="113"/>
      <c r="CE32" s="113"/>
      <c r="CF32" s="113"/>
      <c r="CG32" s="113"/>
      <c r="CH32" s="107"/>
      <c r="CI32" s="101"/>
      <c r="CJ32" s="101"/>
      <c r="CK32" s="101"/>
      <c r="CL32" s="101"/>
      <c r="CM32" s="101"/>
      <c r="CN32" s="101"/>
      <c r="CO32" s="101"/>
      <c r="CP32" s="101"/>
      <c r="CQ32" s="101"/>
      <c r="CR32" s="101"/>
      <c r="CS32" s="101"/>
      <c r="CT32" s="101"/>
      <c r="CU32" s="101"/>
      <c r="CV32" s="101"/>
      <c r="CW32" s="101"/>
      <c r="CX32" s="101"/>
      <c r="CY32" s="101"/>
      <c r="CZ32" s="101"/>
      <c r="DA32" s="1"/>
      <c r="DB32" s="1"/>
      <c r="DC32" s="1"/>
      <c r="DD32" s="1"/>
      <c r="DE32" s="1"/>
      <c r="DF32" s="1"/>
    </row>
    <row r="33" spans="1:110" ht="12.75">
      <c r="A33" s="55"/>
      <c r="B33" s="33"/>
      <c r="C33" s="34"/>
      <c r="D33" s="34"/>
      <c r="E33" s="138" t="s">
        <v>32</v>
      </c>
      <c r="F33" s="138"/>
      <c r="G33" s="138"/>
      <c r="H33" s="138"/>
      <c r="I33" s="203"/>
      <c r="J33" s="204"/>
      <c r="K33" s="204"/>
      <c r="L33" s="204"/>
      <c r="M33" s="204"/>
      <c r="N33" s="204"/>
      <c r="O33" s="204"/>
      <c r="P33" s="204"/>
      <c r="Q33" s="204"/>
      <c r="R33" s="205"/>
      <c r="S33" s="34"/>
      <c r="T33" s="34"/>
      <c r="U33" s="39"/>
      <c r="V33" s="39"/>
      <c r="W33" s="39"/>
      <c r="X33" s="39"/>
      <c r="Y33" s="39"/>
      <c r="Z33" s="39"/>
      <c r="AA33" s="39"/>
      <c r="AB33" s="138" t="s">
        <v>32</v>
      </c>
      <c r="AC33" s="138"/>
      <c r="AD33" s="138"/>
      <c r="AE33" s="138"/>
      <c r="AF33" s="203"/>
      <c r="AG33" s="204"/>
      <c r="AH33" s="204"/>
      <c r="AI33" s="204"/>
      <c r="AJ33" s="204"/>
      <c r="AK33" s="204"/>
      <c r="AL33" s="204"/>
      <c r="AM33" s="204"/>
      <c r="AN33" s="204"/>
      <c r="AO33" s="205"/>
      <c r="AP33" s="34"/>
      <c r="AQ33" s="34"/>
      <c r="AR33" s="34"/>
      <c r="AS33" s="34"/>
      <c r="AT33" s="34"/>
      <c r="AU33" s="34"/>
      <c r="AV33" s="34"/>
      <c r="AW33" s="34"/>
      <c r="AX33" s="36"/>
      <c r="AY33" s="101"/>
      <c r="AZ33" s="103"/>
      <c r="BA33" s="103"/>
      <c r="BB33" s="103"/>
      <c r="BC33" s="103"/>
      <c r="BD33" s="103"/>
      <c r="BE33" s="103"/>
      <c r="BF33" s="103"/>
      <c r="BG33" s="103"/>
      <c r="BH33" s="103"/>
      <c r="BI33" s="103"/>
      <c r="BJ33" s="103"/>
      <c r="BK33" s="103" t="s">
        <v>242</v>
      </c>
      <c r="BL33" s="103" t="s">
        <v>247</v>
      </c>
      <c r="BM33" s="103"/>
      <c r="BN33" s="103"/>
      <c r="BO33" s="103"/>
      <c r="BP33" s="103"/>
      <c r="BQ33" s="103" t="s">
        <v>248</v>
      </c>
      <c r="BR33" s="103"/>
      <c r="BS33" s="103"/>
      <c r="BT33" s="103"/>
      <c r="BU33" s="103"/>
      <c r="BV33" s="103"/>
      <c r="BW33" s="103"/>
      <c r="BX33" s="103"/>
      <c r="BY33" s="103"/>
      <c r="BZ33" s="103" t="s">
        <v>80</v>
      </c>
      <c r="CA33" s="103"/>
      <c r="CB33" s="103"/>
      <c r="CC33" s="113"/>
      <c r="CD33" s="113"/>
      <c r="CE33" s="113"/>
      <c r="CF33" s="113"/>
      <c r="CG33" s="113"/>
      <c r="CH33" s="107"/>
      <c r="CI33" s="101"/>
      <c r="CJ33" s="101"/>
      <c r="CK33" s="101"/>
      <c r="CL33" s="101"/>
      <c r="CM33" s="101"/>
      <c r="CN33" s="101"/>
      <c r="CO33" s="101"/>
      <c r="CP33" s="101"/>
      <c r="CQ33" s="101"/>
      <c r="CR33" s="101"/>
      <c r="CS33" s="101"/>
      <c r="CT33" s="101"/>
      <c r="CU33" s="101"/>
      <c r="CV33" s="101"/>
      <c r="CW33" s="101"/>
      <c r="CX33" s="101"/>
      <c r="CY33" s="101"/>
      <c r="CZ33" s="101"/>
      <c r="DA33" s="1"/>
      <c r="DB33" s="1"/>
      <c r="DC33" s="1"/>
      <c r="DD33" s="1"/>
      <c r="DE33" s="1"/>
      <c r="DF33" s="1"/>
    </row>
    <row r="34" spans="1:110" ht="12.75">
      <c r="A34" s="55"/>
      <c r="B34" s="33"/>
      <c r="C34" s="34"/>
      <c r="D34" s="34"/>
      <c r="E34" s="38"/>
      <c r="F34" s="38"/>
      <c r="G34" s="38"/>
      <c r="H34" s="38"/>
      <c r="I34" s="38"/>
      <c r="J34" s="38"/>
      <c r="K34" s="38"/>
      <c r="L34" s="38"/>
      <c r="M34" s="38"/>
      <c r="N34" s="38"/>
      <c r="O34" s="38"/>
      <c r="P34" s="38"/>
      <c r="Q34" s="38"/>
      <c r="R34" s="38"/>
      <c r="S34" s="34"/>
      <c r="T34" s="34"/>
      <c r="U34" s="39"/>
      <c r="V34" s="39"/>
      <c r="W34" s="39"/>
      <c r="X34" s="39"/>
      <c r="Y34" s="39"/>
      <c r="Z34" s="39"/>
      <c r="AA34" s="39"/>
      <c r="AB34" s="38"/>
      <c r="AC34" s="38"/>
      <c r="AD34" s="38"/>
      <c r="AE34" s="38"/>
      <c r="AF34" s="38"/>
      <c r="AG34" s="38"/>
      <c r="AH34" s="38"/>
      <c r="AI34" s="38"/>
      <c r="AJ34" s="38"/>
      <c r="AK34" s="38"/>
      <c r="AL34" s="38"/>
      <c r="AM34" s="38"/>
      <c r="AN34" s="38"/>
      <c r="AO34" s="38"/>
      <c r="AP34" s="34"/>
      <c r="AQ34" s="34"/>
      <c r="AR34" s="34"/>
      <c r="AS34" s="34"/>
      <c r="AT34" s="34"/>
      <c r="AU34" s="34"/>
      <c r="AV34" s="34"/>
      <c r="AW34" s="34"/>
      <c r="AX34" s="36"/>
      <c r="AY34" s="101"/>
      <c r="AZ34" s="103"/>
      <c r="BA34" s="103"/>
      <c r="BB34" s="103"/>
      <c r="BC34" s="103"/>
      <c r="BD34" s="103"/>
      <c r="BE34" s="103"/>
      <c r="BF34" s="103"/>
      <c r="BG34" s="103"/>
      <c r="BH34" s="103"/>
      <c r="BI34" s="103"/>
      <c r="BJ34" s="103"/>
      <c r="BK34" s="103" t="s">
        <v>244</v>
      </c>
      <c r="BL34" s="103" t="s">
        <v>46</v>
      </c>
      <c r="BM34" s="103"/>
      <c r="BN34" s="103"/>
      <c r="BO34" s="103"/>
      <c r="BP34" s="103"/>
      <c r="BQ34" s="103" t="s">
        <v>209</v>
      </c>
      <c r="BR34" s="103"/>
      <c r="BS34" s="103"/>
      <c r="BT34" s="103"/>
      <c r="BU34" s="103"/>
      <c r="BV34" s="103"/>
      <c r="BW34" s="103"/>
      <c r="BX34" s="103"/>
      <c r="BY34" s="103"/>
      <c r="BZ34" s="103"/>
      <c r="CA34" s="103"/>
      <c r="CB34" s="103"/>
      <c r="CC34" s="113"/>
      <c r="CD34" s="113"/>
      <c r="CE34" s="113"/>
      <c r="CF34" s="113"/>
      <c r="CG34" s="113"/>
      <c r="CH34" s="107"/>
      <c r="CI34" s="101"/>
      <c r="CJ34" s="101"/>
      <c r="CK34" s="101"/>
      <c r="CL34" s="101"/>
      <c r="CM34" s="101"/>
      <c r="CN34" s="101"/>
      <c r="CO34" s="101"/>
      <c r="CP34" s="101"/>
      <c r="CQ34" s="101"/>
      <c r="CR34" s="101"/>
      <c r="CS34" s="101"/>
      <c r="CT34" s="101"/>
      <c r="CU34" s="101"/>
      <c r="CV34" s="101"/>
      <c r="CW34" s="101"/>
      <c r="CX34" s="101"/>
      <c r="CY34" s="101"/>
      <c r="CZ34" s="101"/>
      <c r="DA34" s="1"/>
      <c r="DB34" s="1"/>
      <c r="DC34" s="1"/>
      <c r="DD34" s="1"/>
      <c r="DE34" s="1"/>
      <c r="DF34" s="1"/>
    </row>
    <row r="35" spans="1:110" ht="12.75">
      <c r="A35" s="55"/>
      <c r="B35" s="33"/>
      <c r="C35" s="34"/>
      <c r="D35" s="34"/>
      <c r="E35" s="138" t="s">
        <v>33</v>
      </c>
      <c r="F35" s="138"/>
      <c r="G35" s="138"/>
      <c r="H35" s="138"/>
      <c r="I35" s="203"/>
      <c r="J35" s="204"/>
      <c r="K35" s="204"/>
      <c r="L35" s="204"/>
      <c r="M35" s="204"/>
      <c r="N35" s="204"/>
      <c r="O35" s="204"/>
      <c r="P35" s="204"/>
      <c r="Q35" s="204"/>
      <c r="R35" s="205"/>
      <c r="S35" s="34"/>
      <c r="T35" s="34"/>
      <c r="U35" s="39"/>
      <c r="V35" s="39"/>
      <c r="W35" s="39"/>
      <c r="X35" s="39"/>
      <c r="Y35" s="39"/>
      <c r="Z35" s="39"/>
      <c r="AA35" s="39"/>
      <c r="AB35" s="138" t="s">
        <v>33</v>
      </c>
      <c r="AC35" s="138"/>
      <c r="AD35" s="138"/>
      <c r="AE35" s="138"/>
      <c r="AF35" s="203"/>
      <c r="AG35" s="204"/>
      <c r="AH35" s="204"/>
      <c r="AI35" s="204"/>
      <c r="AJ35" s="204"/>
      <c r="AK35" s="204"/>
      <c r="AL35" s="204"/>
      <c r="AM35" s="204"/>
      <c r="AN35" s="204"/>
      <c r="AO35" s="205"/>
      <c r="AP35" s="34"/>
      <c r="AQ35" s="34"/>
      <c r="AR35" s="34"/>
      <c r="AS35" s="34"/>
      <c r="AT35" s="34"/>
      <c r="AU35" s="34"/>
      <c r="AV35" s="34"/>
      <c r="AW35" s="34"/>
      <c r="AX35" s="36"/>
      <c r="AY35" s="101"/>
      <c r="AZ35" s="103"/>
      <c r="BA35" s="103"/>
      <c r="BB35" s="103"/>
      <c r="BC35" s="103"/>
      <c r="BD35" s="103"/>
      <c r="BE35" s="103"/>
      <c r="BF35" s="103"/>
      <c r="BG35" s="103"/>
      <c r="BH35" s="103"/>
      <c r="BI35" s="103"/>
      <c r="BJ35" s="103"/>
      <c r="BK35" s="103" t="s">
        <v>245</v>
      </c>
      <c r="BL35" s="103" t="s">
        <v>46</v>
      </c>
      <c r="BM35" s="103"/>
      <c r="BN35" s="103"/>
      <c r="BO35" s="103"/>
      <c r="BP35" s="103"/>
      <c r="BQ35" s="103" t="s">
        <v>210</v>
      </c>
      <c r="BR35" s="103"/>
      <c r="BS35" s="103"/>
      <c r="BT35" s="103"/>
      <c r="BU35" s="103"/>
      <c r="BV35" s="103"/>
      <c r="BW35" s="103"/>
      <c r="BX35" s="103"/>
      <c r="BY35" s="103"/>
      <c r="BZ35" s="103"/>
      <c r="CA35" s="103"/>
      <c r="CB35" s="103"/>
      <c r="CC35" s="113"/>
      <c r="CD35" s="113"/>
      <c r="CE35" s="113"/>
      <c r="CF35" s="113"/>
      <c r="CG35" s="113"/>
      <c r="CH35" s="101"/>
      <c r="CI35" s="101"/>
      <c r="CJ35" s="101"/>
      <c r="CK35" s="101"/>
      <c r="CL35" s="101"/>
      <c r="CM35" s="101"/>
      <c r="CN35" s="101"/>
      <c r="CO35" s="101"/>
      <c r="CP35" s="101"/>
      <c r="CQ35" s="101"/>
      <c r="CR35" s="101"/>
      <c r="CS35" s="101"/>
      <c r="CT35" s="101"/>
      <c r="CU35" s="101"/>
      <c r="CV35" s="101"/>
      <c r="CW35" s="101"/>
      <c r="CX35" s="101"/>
      <c r="CY35" s="101"/>
      <c r="CZ35" s="101"/>
      <c r="DA35" s="1"/>
      <c r="DB35" s="1"/>
      <c r="DC35" s="1"/>
      <c r="DD35" s="1"/>
      <c r="DE35" s="1"/>
      <c r="DF35" s="1"/>
    </row>
    <row r="36" spans="1:110" ht="12.75">
      <c r="A36" s="55"/>
      <c r="B36" s="33"/>
      <c r="C36" s="37"/>
      <c r="D36" s="37"/>
      <c r="E36" s="37"/>
      <c r="F36" s="37"/>
      <c r="G36" s="37"/>
      <c r="H36" s="37"/>
      <c r="I36" s="37"/>
      <c r="J36" s="43"/>
      <c r="K36" s="43"/>
      <c r="L36" s="43"/>
      <c r="M36" s="43"/>
      <c r="N36" s="43"/>
      <c r="O36" s="43"/>
      <c r="P36" s="37"/>
      <c r="Q36" s="37"/>
      <c r="R36" s="37"/>
      <c r="S36" s="37"/>
      <c r="T36" s="37"/>
      <c r="U36" s="45"/>
      <c r="V36" s="45"/>
      <c r="W36" s="45"/>
      <c r="X36" s="45"/>
      <c r="Y36" s="45"/>
      <c r="Z36" s="45"/>
      <c r="AA36" s="45"/>
      <c r="AB36" s="45"/>
      <c r="AC36" s="45"/>
      <c r="AD36" s="45"/>
      <c r="AE36" s="45"/>
      <c r="AF36" s="37"/>
      <c r="AG36" s="37"/>
      <c r="AH36" s="37"/>
      <c r="AI36" s="37"/>
      <c r="AJ36" s="37"/>
      <c r="AK36" s="37"/>
      <c r="AL36" s="37"/>
      <c r="AM36" s="37"/>
      <c r="AN36" s="37"/>
      <c r="AO36" s="37"/>
      <c r="AP36" s="37"/>
      <c r="AQ36" s="37"/>
      <c r="AR36" s="37"/>
      <c r="AS36" s="37"/>
      <c r="AT36" s="37"/>
      <c r="AU36" s="37"/>
      <c r="AV36" s="37"/>
      <c r="AW36" s="37"/>
      <c r="AX36" s="36"/>
      <c r="AY36" s="101"/>
      <c r="AZ36" s="103"/>
      <c r="BA36" s="103"/>
      <c r="BB36" s="103"/>
      <c r="BC36" s="103"/>
      <c r="BD36" s="103"/>
      <c r="BE36" s="103"/>
      <c r="BF36" s="103"/>
      <c r="BG36" s="103"/>
      <c r="BH36" s="103"/>
      <c r="BI36" s="103"/>
      <c r="BJ36" s="103"/>
      <c r="BK36" s="103" t="s">
        <v>198</v>
      </c>
      <c r="BL36" s="103" t="s">
        <v>197</v>
      </c>
      <c r="BM36" s="103"/>
      <c r="BN36" s="103"/>
      <c r="BO36" s="103"/>
      <c r="BP36" s="103"/>
      <c r="BQ36" s="103" t="s">
        <v>211</v>
      </c>
      <c r="BR36" s="103"/>
      <c r="BS36" s="103"/>
      <c r="BT36" s="103"/>
      <c r="BU36" s="103"/>
      <c r="BV36" s="103"/>
      <c r="BW36" s="103"/>
      <c r="BX36" s="103"/>
      <c r="BY36" s="103"/>
      <c r="BZ36" s="103"/>
      <c r="CA36" s="103"/>
      <c r="CB36" s="103"/>
      <c r="CC36" s="113"/>
      <c r="CD36" s="113"/>
      <c r="CE36" s="113"/>
      <c r="CF36" s="113"/>
      <c r="CG36" s="113"/>
      <c r="CH36" s="101"/>
      <c r="CI36" s="101"/>
      <c r="CJ36" s="101"/>
      <c r="CK36" s="101"/>
      <c r="CL36" s="101"/>
      <c r="CM36" s="101"/>
      <c r="CN36" s="101"/>
      <c r="CO36" s="101"/>
      <c r="CP36" s="101"/>
      <c r="CQ36" s="101"/>
      <c r="CR36" s="101"/>
      <c r="CS36" s="101"/>
      <c r="CT36" s="101"/>
      <c r="CU36" s="101"/>
      <c r="CV36" s="101"/>
      <c r="CW36" s="101"/>
      <c r="CX36" s="101"/>
      <c r="CY36" s="101"/>
      <c r="CZ36" s="101"/>
      <c r="DA36" s="1"/>
      <c r="DB36" s="1"/>
      <c r="DC36" s="1"/>
      <c r="DD36" s="1"/>
      <c r="DE36" s="1"/>
      <c r="DF36" s="1"/>
    </row>
    <row r="37" spans="1:110" ht="12.75">
      <c r="A37" s="5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6"/>
      <c r="AY37" s="101"/>
      <c r="AZ37" s="103"/>
      <c r="BA37" s="103"/>
      <c r="BB37" s="103"/>
      <c r="BC37" s="103"/>
      <c r="BD37" s="103"/>
      <c r="BE37" s="103"/>
      <c r="BF37" s="103"/>
      <c r="BG37" s="103"/>
      <c r="BH37" s="103"/>
      <c r="BI37" s="103"/>
      <c r="BJ37" s="103"/>
      <c r="BK37" s="103" t="s">
        <v>199</v>
      </c>
      <c r="BL37" s="103" t="s">
        <v>197</v>
      </c>
      <c r="BM37" s="103"/>
      <c r="BN37" s="103"/>
      <c r="BO37" s="103"/>
      <c r="BP37" s="103"/>
      <c r="BQ37" s="103" t="s">
        <v>219</v>
      </c>
      <c r="BR37" s="103"/>
      <c r="BS37" s="103"/>
      <c r="BT37" s="103"/>
      <c r="BU37" s="103"/>
      <c r="BV37" s="103"/>
      <c r="BW37" s="103"/>
      <c r="BX37" s="103"/>
      <c r="BY37" s="103"/>
      <c r="BZ37" s="103"/>
      <c r="CA37" s="103"/>
      <c r="CB37" s="103"/>
      <c r="CC37" s="113"/>
      <c r="CD37" s="113"/>
      <c r="CE37" s="113"/>
      <c r="CF37" s="113"/>
      <c r="CG37" s="113"/>
      <c r="CH37" s="101"/>
      <c r="CI37" s="101"/>
      <c r="CJ37" s="101"/>
      <c r="CK37" s="101"/>
      <c r="CL37" s="101"/>
      <c r="CM37" s="101"/>
      <c r="CN37" s="101"/>
      <c r="CO37" s="101"/>
      <c r="CP37" s="101"/>
      <c r="CQ37" s="101"/>
      <c r="CR37" s="101"/>
      <c r="CS37" s="101"/>
      <c r="CT37" s="101"/>
      <c r="CU37" s="101"/>
      <c r="CV37" s="101"/>
      <c r="CW37" s="101"/>
      <c r="CX37" s="101"/>
      <c r="CY37" s="101"/>
      <c r="CZ37" s="101"/>
      <c r="DA37" s="1"/>
      <c r="DB37" s="1"/>
      <c r="DC37" s="1"/>
      <c r="DD37" s="1"/>
      <c r="DE37" s="1"/>
      <c r="DF37" s="1"/>
    </row>
    <row r="38" spans="1:110" ht="12.75">
      <c r="A38" s="55"/>
      <c r="B38" s="33"/>
      <c r="C38" s="34"/>
      <c r="D38" s="44" t="s">
        <v>52</v>
      </c>
      <c r="E38" s="34" t="s">
        <v>47</v>
      </c>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6"/>
      <c r="AY38" s="101"/>
      <c r="AZ38" s="103"/>
      <c r="BA38" s="103"/>
      <c r="BB38" s="103"/>
      <c r="BC38" s="103"/>
      <c r="BD38" s="103"/>
      <c r="BE38" s="103"/>
      <c r="BF38" s="103"/>
      <c r="BG38" s="103"/>
      <c r="BH38" s="103"/>
      <c r="BI38" s="103"/>
      <c r="BJ38" s="103"/>
      <c r="BK38" s="103" t="s">
        <v>216</v>
      </c>
      <c r="BL38" s="103" t="s">
        <v>197</v>
      </c>
      <c r="BM38" s="103"/>
      <c r="BN38" s="103"/>
      <c r="BO38" s="103"/>
      <c r="BP38" s="103"/>
      <c r="BQ38" s="103" t="s">
        <v>212</v>
      </c>
      <c r="BR38" s="103"/>
      <c r="BS38" s="103"/>
      <c r="BT38" s="103"/>
      <c r="BU38" s="103"/>
      <c r="BV38" s="103"/>
      <c r="BW38" s="103"/>
      <c r="BX38" s="103"/>
      <c r="BY38" s="103"/>
      <c r="BZ38" s="103"/>
      <c r="CA38" s="103"/>
      <c r="CB38" s="103"/>
      <c r="CC38" s="113"/>
      <c r="CD38" s="113"/>
      <c r="CE38" s="113"/>
      <c r="CF38" s="113"/>
      <c r="CG38" s="113"/>
      <c r="CH38" s="101"/>
      <c r="CI38" s="101"/>
      <c r="CJ38" s="101"/>
      <c r="CK38" s="101"/>
      <c r="CL38" s="101"/>
      <c r="CM38" s="101"/>
      <c r="CN38" s="101"/>
      <c r="CO38" s="101"/>
      <c r="CP38" s="101"/>
      <c r="CQ38" s="101"/>
      <c r="CR38" s="101"/>
      <c r="CS38" s="101"/>
      <c r="CT38" s="101"/>
      <c r="CU38" s="101"/>
      <c r="CV38" s="101"/>
      <c r="CW38" s="101"/>
      <c r="CX38" s="101"/>
      <c r="CY38" s="101"/>
      <c r="CZ38" s="101"/>
      <c r="DA38" s="1"/>
      <c r="DB38" s="1"/>
      <c r="DC38" s="1"/>
      <c r="DD38" s="1"/>
      <c r="DE38" s="1"/>
      <c r="DF38" s="1"/>
    </row>
    <row r="39" spans="1:110" ht="12.75">
      <c r="A39" s="5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6"/>
      <c r="AY39" s="101"/>
      <c r="AZ39" s="103"/>
      <c r="BA39" s="103"/>
      <c r="BB39" s="103"/>
      <c r="BC39" s="103"/>
      <c r="BD39" s="103"/>
      <c r="BE39" s="103"/>
      <c r="BF39" s="103"/>
      <c r="BG39" s="103"/>
      <c r="BH39" s="103"/>
      <c r="BI39" s="103"/>
      <c r="BJ39" s="103"/>
      <c r="BK39" s="103" t="s">
        <v>200</v>
      </c>
      <c r="BL39" s="103" t="s">
        <v>197</v>
      </c>
      <c r="BM39" s="103"/>
      <c r="BN39" s="103"/>
      <c r="BO39" s="103"/>
      <c r="BP39" s="103"/>
      <c r="BQ39" s="103" t="s">
        <v>213</v>
      </c>
      <c r="BR39" s="103"/>
      <c r="BS39" s="103"/>
      <c r="BT39" s="103"/>
      <c r="BU39" s="103"/>
      <c r="BV39" s="103"/>
      <c r="BW39" s="103"/>
      <c r="BX39" s="103"/>
      <c r="BY39" s="103"/>
      <c r="BZ39" s="103"/>
      <c r="CA39" s="103"/>
      <c r="CB39" s="103"/>
      <c r="CC39" s="113"/>
      <c r="CD39" s="113"/>
      <c r="CE39" s="113"/>
      <c r="CF39" s="113"/>
      <c r="CG39" s="113"/>
      <c r="CH39" s="101"/>
      <c r="CI39" s="101"/>
      <c r="CJ39" s="101"/>
      <c r="CK39" s="101"/>
      <c r="CL39" s="101"/>
      <c r="CM39" s="101"/>
      <c r="CN39" s="101"/>
      <c r="CO39" s="101"/>
      <c r="CP39" s="101"/>
      <c r="CQ39" s="101"/>
      <c r="CR39" s="101"/>
      <c r="CS39" s="101"/>
      <c r="CT39" s="101"/>
      <c r="CU39" s="101"/>
      <c r="CV39" s="101"/>
      <c r="CW39" s="101"/>
      <c r="CX39" s="101"/>
      <c r="CY39" s="101"/>
      <c r="CZ39" s="101"/>
      <c r="DA39" s="1"/>
      <c r="DB39" s="1"/>
      <c r="DC39" s="1"/>
      <c r="DD39" s="1"/>
      <c r="DE39" s="1"/>
      <c r="DF39" s="1"/>
    </row>
    <row r="40" spans="1:110" ht="12.75">
      <c r="A40" s="55"/>
      <c r="B40" s="33"/>
      <c r="C40" s="34"/>
      <c r="D40" s="34"/>
      <c r="E40" s="138" t="s">
        <v>138</v>
      </c>
      <c r="F40" s="138"/>
      <c r="G40" s="138"/>
      <c r="H40" s="138"/>
      <c r="I40" s="203" t="s">
        <v>285</v>
      </c>
      <c r="J40" s="204"/>
      <c r="K40" s="204"/>
      <c r="L40" s="204"/>
      <c r="M40" s="204"/>
      <c r="N40" s="204"/>
      <c r="O40" s="204"/>
      <c r="P40" s="204"/>
      <c r="Q40" s="204"/>
      <c r="R40" s="204"/>
      <c r="S40" s="204"/>
      <c r="T40" s="204"/>
      <c r="U40" s="204"/>
      <c r="V40" s="204"/>
      <c r="W40" s="204"/>
      <c r="X40" s="204"/>
      <c r="Y40" s="204"/>
      <c r="Z40" s="204"/>
      <c r="AA40" s="204"/>
      <c r="AB40" s="205"/>
      <c r="AC40" s="34"/>
      <c r="AD40" s="34"/>
      <c r="AE40" s="34"/>
      <c r="AF40" s="34"/>
      <c r="AG40" s="34"/>
      <c r="AH40" s="34"/>
      <c r="AI40" s="34"/>
      <c r="AJ40" s="34"/>
      <c r="AK40" s="34"/>
      <c r="AL40" s="34"/>
      <c r="AM40" s="34"/>
      <c r="AN40" s="34"/>
      <c r="AO40" s="34"/>
      <c r="AP40" s="34"/>
      <c r="AQ40" s="34"/>
      <c r="AR40" s="34"/>
      <c r="AS40" s="34"/>
      <c r="AT40" s="34"/>
      <c r="AU40" s="34"/>
      <c r="AV40" s="34"/>
      <c r="AW40" s="34"/>
      <c r="AX40" s="36"/>
      <c r="AY40" s="101"/>
      <c r="AZ40" s="103"/>
      <c r="BA40" s="103"/>
      <c r="BB40" s="103"/>
      <c r="BC40" s="103"/>
      <c r="BD40" s="103"/>
      <c r="BE40" s="103"/>
      <c r="BF40" s="103"/>
      <c r="BG40" s="103"/>
      <c r="BH40" s="103"/>
      <c r="BI40" s="103"/>
      <c r="BJ40" s="103"/>
      <c r="BK40" s="103" t="s">
        <v>201</v>
      </c>
      <c r="BL40" s="103" t="s">
        <v>197</v>
      </c>
      <c r="BM40" s="103"/>
      <c r="BN40" s="103"/>
      <c r="BO40" s="103"/>
      <c r="BP40" s="103"/>
      <c r="BQ40" s="103" t="s">
        <v>221</v>
      </c>
      <c r="BR40" s="103"/>
      <c r="BS40" s="103"/>
      <c r="BT40" s="103"/>
      <c r="BU40" s="103"/>
      <c r="BV40" s="103"/>
      <c r="BW40" s="103"/>
      <c r="BX40" s="103"/>
      <c r="BY40" s="103"/>
      <c r="BZ40" s="103"/>
      <c r="CA40" s="103"/>
      <c r="CB40" s="103"/>
      <c r="CC40" s="113"/>
      <c r="CD40" s="113"/>
      <c r="CE40" s="113"/>
      <c r="CF40" s="113"/>
      <c r="CG40" s="113"/>
      <c r="CH40" s="101"/>
      <c r="CI40" s="101"/>
      <c r="CJ40" s="101"/>
      <c r="CK40" s="101"/>
      <c r="CL40" s="101"/>
      <c r="CM40" s="101"/>
      <c r="CN40" s="101"/>
      <c r="CO40" s="101"/>
      <c r="CP40" s="101"/>
      <c r="CQ40" s="101"/>
      <c r="CR40" s="101"/>
      <c r="CS40" s="101"/>
      <c r="CT40" s="101"/>
      <c r="CU40" s="101"/>
      <c r="CV40" s="101"/>
      <c r="CW40" s="101"/>
      <c r="CX40" s="101"/>
      <c r="CY40" s="101"/>
      <c r="CZ40" s="101"/>
      <c r="DA40" s="1"/>
      <c r="DB40" s="1"/>
      <c r="DC40" s="1"/>
      <c r="DD40" s="1"/>
      <c r="DE40" s="1"/>
      <c r="DF40" s="1"/>
    </row>
    <row r="41" spans="1:110" ht="12.75">
      <c r="A41" s="55"/>
      <c r="B41" s="33"/>
      <c r="C41" s="34"/>
      <c r="D41" s="34"/>
      <c r="E41" s="19"/>
      <c r="F41" s="19"/>
      <c r="G41" s="19"/>
      <c r="H41" s="19"/>
      <c r="I41" s="19"/>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6"/>
      <c r="AY41" s="101"/>
      <c r="AZ41" s="103"/>
      <c r="BA41" s="103"/>
      <c r="BB41" s="103"/>
      <c r="BC41" s="103"/>
      <c r="BD41" s="103"/>
      <c r="BE41" s="103"/>
      <c r="BF41" s="103"/>
      <c r="BG41" s="103"/>
      <c r="BH41" s="103"/>
      <c r="BI41" s="103"/>
      <c r="BJ41" s="103"/>
      <c r="BK41" s="103" t="s">
        <v>202</v>
      </c>
      <c r="BL41" s="103" t="s">
        <v>197</v>
      </c>
      <c r="BM41" s="103"/>
      <c r="BN41" s="103"/>
      <c r="BO41" s="103"/>
      <c r="BP41" s="103"/>
      <c r="BQ41" s="103" t="s">
        <v>220</v>
      </c>
      <c r="BR41" s="103"/>
      <c r="BS41" s="103"/>
      <c r="BT41" s="103"/>
      <c r="BU41" s="103"/>
      <c r="BV41" s="103"/>
      <c r="BW41" s="103"/>
      <c r="BX41" s="103"/>
      <c r="BY41" s="103"/>
      <c r="BZ41" s="103"/>
      <c r="CA41" s="103"/>
      <c r="CB41" s="103"/>
      <c r="CC41" s="113"/>
      <c r="CD41" s="113"/>
      <c r="CE41" s="113"/>
      <c r="CF41" s="113"/>
      <c r="CG41" s="113"/>
      <c r="CH41" s="101"/>
      <c r="CI41" s="101"/>
      <c r="CJ41" s="101"/>
      <c r="CK41" s="101"/>
      <c r="CL41" s="101"/>
      <c r="CM41" s="101"/>
      <c r="CN41" s="101"/>
      <c r="CO41" s="101"/>
      <c r="CP41" s="101"/>
      <c r="CQ41" s="101"/>
      <c r="CR41" s="101"/>
      <c r="CS41" s="101"/>
      <c r="CT41" s="101"/>
      <c r="CU41" s="101"/>
      <c r="CV41" s="101"/>
      <c r="CW41" s="101"/>
      <c r="CX41" s="101"/>
      <c r="CY41" s="101"/>
      <c r="CZ41" s="101"/>
      <c r="DA41" s="1"/>
      <c r="DB41" s="1"/>
      <c r="DC41" s="1"/>
      <c r="DD41" s="1"/>
      <c r="DE41" s="1"/>
      <c r="DF41" s="1"/>
    </row>
    <row r="42" spans="1:110" ht="12.75">
      <c r="A42" s="55"/>
      <c r="B42" s="33"/>
      <c r="C42" s="34"/>
      <c r="D42" s="34"/>
      <c r="E42" s="138" t="s">
        <v>77</v>
      </c>
      <c r="F42" s="138"/>
      <c r="G42" s="138"/>
      <c r="H42" s="138"/>
      <c r="I42" s="203"/>
      <c r="J42" s="204"/>
      <c r="K42" s="204"/>
      <c r="L42" s="204"/>
      <c r="M42" s="204"/>
      <c r="N42" s="204"/>
      <c r="O42" s="204"/>
      <c r="P42" s="204"/>
      <c r="Q42" s="204"/>
      <c r="R42" s="204"/>
      <c r="S42" s="204"/>
      <c r="T42" s="204"/>
      <c r="U42" s="204"/>
      <c r="V42" s="204"/>
      <c r="W42" s="204"/>
      <c r="X42" s="204"/>
      <c r="Y42" s="204"/>
      <c r="Z42" s="204"/>
      <c r="AA42" s="204"/>
      <c r="AB42" s="205"/>
      <c r="AC42" s="34"/>
      <c r="AD42" s="34"/>
      <c r="AE42" s="34"/>
      <c r="AF42" s="34"/>
      <c r="AG42" s="34"/>
      <c r="AH42" s="34"/>
      <c r="AI42" s="34"/>
      <c r="AJ42" s="34"/>
      <c r="AK42" s="34"/>
      <c r="AL42" s="34"/>
      <c r="AM42" s="34"/>
      <c r="AN42" s="34"/>
      <c r="AO42" s="34"/>
      <c r="AP42" s="34"/>
      <c r="AQ42" s="34"/>
      <c r="AR42" s="34"/>
      <c r="AS42" s="34"/>
      <c r="AT42" s="34"/>
      <c r="AU42" s="34"/>
      <c r="AV42" s="34"/>
      <c r="AW42" s="34"/>
      <c r="AX42" s="36"/>
      <c r="AY42" s="101"/>
      <c r="AZ42" s="103"/>
      <c r="BA42" s="103"/>
      <c r="BB42" s="103"/>
      <c r="BC42" s="103"/>
      <c r="BD42" s="103"/>
      <c r="BE42" s="103"/>
      <c r="BF42" s="103"/>
      <c r="BG42" s="103"/>
      <c r="BH42" s="103"/>
      <c r="BI42" s="103"/>
      <c r="BJ42" s="103"/>
      <c r="BK42" s="103" t="s">
        <v>203</v>
      </c>
      <c r="BL42" s="103" t="s">
        <v>197</v>
      </c>
      <c r="BM42" s="103"/>
      <c r="BN42" s="103"/>
      <c r="BO42" s="103"/>
      <c r="BP42" s="103"/>
      <c r="BQ42" s="103" t="s">
        <v>214</v>
      </c>
      <c r="BR42" s="103"/>
      <c r="BS42" s="103"/>
      <c r="BT42" s="103"/>
      <c r="BU42" s="103"/>
      <c r="BV42" s="103"/>
      <c r="BW42" s="103"/>
      <c r="BX42" s="103"/>
      <c r="BY42" s="103"/>
      <c r="BZ42" s="103"/>
      <c r="CA42" s="103"/>
      <c r="CB42" s="103"/>
      <c r="CC42" s="113"/>
      <c r="CD42" s="113"/>
      <c r="CE42" s="113"/>
      <c r="CF42" s="113"/>
      <c r="CG42" s="113"/>
      <c r="CH42" s="101"/>
      <c r="CI42" s="101"/>
      <c r="CJ42" s="101"/>
      <c r="CK42" s="101"/>
      <c r="CL42" s="101"/>
      <c r="CM42" s="101"/>
      <c r="CN42" s="101"/>
      <c r="CO42" s="101"/>
      <c r="CP42" s="101"/>
      <c r="CQ42" s="101"/>
      <c r="CR42" s="101"/>
      <c r="CS42" s="101"/>
      <c r="CT42" s="101"/>
      <c r="CU42" s="101"/>
      <c r="CV42" s="101"/>
      <c r="CW42" s="101"/>
      <c r="CX42" s="101"/>
      <c r="CY42" s="101"/>
      <c r="CZ42" s="101"/>
      <c r="DA42" s="1"/>
      <c r="DB42" s="1"/>
      <c r="DC42" s="1"/>
      <c r="DD42" s="1"/>
      <c r="DE42" s="1"/>
      <c r="DF42" s="1"/>
    </row>
    <row r="43" spans="1:110" ht="12.75">
      <c r="A43" s="55"/>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6"/>
      <c r="AY43" s="101"/>
      <c r="AZ43" s="103"/>
      <c r="BA43" s="103"/>
      <c r="BB43" s="103"/>
      <c r="BC43" s="103"/>
      <c r="BD43" s="103"/>
      <c r="BE43" s="103"/>
      <c r="BF43" s="103"/>
      <c r="BG43" s="103"/>
      <c r="BH43" s="103"/>
      <c r="BI43" s="103"/>
      <c r="BJ43" s="103"/>
      <c r="BK43" s="103" t="s">
        <v>204</v>
      </c>
      <c r="BL43" s="103" t="s">
        <v>197</v>
      </c>
      <c r="BM43" s="103"/>
      <c r="BN43" s="103"/>
      <c r="BO43" s="103"/>
      <c r="BP43" s="103"/>
      <c r="BQ43" s="106" t="s">
        <v>215</v>
      </c>
      <c r="BR43" s="103"/>
      <c r="BS43" s="103"/>
      <c r="BT43" s="103"/>
      <c r="BU43" s="103"/>
      <c r="BV43" s="103"/>
      <c r="BW43" s="103"/>
      <c r="BX43" s="103"/>
      <c r="BY43" s="103"/>
      <c r="BZ43" s="103"/>
      <c r="CA43" s="103"/>
      <c r="CB43" s="103"/>
      <c r="CC43" s="113"/>
      <c r="CD43" s="113"/>
      <c r="CE43" s="113"/>
      <c r="CF43" s="113"/>
      <c r="CG43" s="113"/>
      <c r="CH43" s="101"/>
      <c r="CI43" s="101"/>
      <c r="CJ43" s="101"/>
      <c r="CK43" s="101"/>
      <c r="CL43" s="101"/>
      <c r="CM43" s="101"/>
      <c r="CN43" s="101"/>
      <c r="CO43" s="101"/>
      <c r="CP43" s="101"/>
      <c r="CQ43" s="101"/>
      <c r="CR43" s="101"/>
      <c r="CS43" s="101"/>
      <c r="CT43" s="101"/>
      <c r="CU43" s="101"/>
      <c r="CV43" s="101"/>
      <c r="CW43" s="101"/>
      <c r="CX43" s="101"/>
      <c r="CY43" s="101"/>
      <c r="CZ43" s="101"/>
      <c r="DA43" s="1"/>
      <c r="DB43" s="1"/>
      <c r="DC43" s="1"/>
      <c r="DD43" s="1"/>
      <c r="DE43" s="1"/>
      <c r="DF43" s="1"/>
    </row>
    <row r="44" spans="1:110" ht="12.75">
      <c r="A44" s="55"/>
      <c r="B44" s="33"/>
      <c r="C44" s="34"/>
      <c r="D44" s="34"/>
      <c r="E44" s="138" t="s">
        <v>51</v>
      </c>
      <c r="F44" s="138"/>
      <c r="G44" s="138"/>
      <c r="H44" s="138"/>
      <c r="I44" s="197"/>
      <c r="J44" s="198"/>
      <c r="K44" s="198"/>
      <c r="L44" s="198"/>
      <c r="M44" s="198"/>
      <c r="N44" s="198"/>
      <c r="O44" s="198"/>
      <c r="P44" s="198"/>
      <c r="Q44" s="198"/>
      <c r="R44" s="199"/>
      <c r="S44" s="34"/>
      <c r="T44" s="34"/>
      <c r="U44" s="34"/>
      <c r="V44" s="34"/>
      <c r="W44" s="34"/>
      <c r="X44" s="34"/>
      <c r="Y44" s="34"/>
      <c r="Z44" s="34"/>
      <c r="AA44" s="34"/>
      <c r="AB44" s="34"/>
      <c r="AC44" s="34"/>
      <c r="AD44" s="138" t="s">
        <v>48</v>
      </c>
      <c r="AE44" s="138"/>
      <c r="AF44" s="138"/>
      <c r="AG44" s="138"/>
      <c r="AH44" s="138"/>
      <c r="AI44" s="203"/>
      <c r="AJ44" s="204"/>
      <c r="AK44" s="204"/>
      <c r="AL44" s="204"/>
      <c r="AM44" s="204"/>
      <c r="AN44" s="204"/>
      <c r="AO44" s="205"/>
      <c r="AP44" s="34"/>
      <c r="AQ44" s="34"/>
      <c r="AR44" s="34"/>
      <c r="AS44" s="34"/>
      <c r="AT44" s="34"/>
      <c r="AU44" s="34"/>
      <c r="AV44" s="34"/>
      <c r="AW44" s="34"/>
      <c r="AX44" s="36"/>
      <c r="AY44" s="101"/>
      <c r="AZ44" s="103"/>
      <c r="BA44" s="103"/>
      <c r="BB44" s="103"/>
      <c r="BC44" s="103"/>
      <c r="BD44" s="103"/>
      <c r="BE44" s="103"/>
      <c r="BF44" s="103"/>
      <c r="BG44" s="103"/>
      <c r="BH44" s="103"/>
      <c r="BI44" s="103"/>
      <c r="BJ44" s="103"/>
      <c r="BK44" s="103" t="s">
        <v>205</v>
      </c>
      <c r="BL44" s="103" t="s">
        <v>197</v>
      </c>
      <c r="BM44" s="103"/>
      <c r="BN44" s="103"/>
      <c r="BO44" s="103"/>
      <c r="BP44" s="103"/>
      <c r="BQ44" s="103" t="s">
        <v>223</v>
      </c>
      <c r="BR44" s="103"/>
      <c r="BS44" s="103"/>
      <c r="BT44" s="103"/>
      <c r="BU44" s="103"/>
      <c r="BV44" s="103"/>
      <c r="BW44" s="103"/>
      <c r="BX44" s="103"/>
      <c r="BY44" s="103"/>
      <c r="BZ44" s="103"/>
      <c r="CA44" s="103"/>
      <c r="CB44" s="103"/>
      <c r="CC44" s="113"/>
      <c r="CD44" s="113"/>
      <c r="CE44" s="113"/>
      <c r="CF44" s="113"/>
      <c r="CG44" s="113"/>
      <c r="CH44" s="101"/>
      <c r="CI44" s="101"/>
      <c r="CJ44" s="101"/>
      <c r="CK44" s="101"/>
      <c r="CL44" s="101"/>
      <c r="CM44" s="101"/>
      <c r="CN44" s="101"/>
      <c r="CO44" s="101"/>
      <c r="CP44" s="101"/>
      <c r="CQ44" s="101"/>
      <c r="CR44" s="101"/>
      <c r="CS44" s="101"/>
      <c r="CT44" s="101"/>
      <c r="CU44" s="101"/>
      <c r="CV44" s="101"/>
      <c r="CW44" s="101"/>
      <c r="CX44" s="101"/>
      <c r="CY44" s="101"/>
      <c r="CZ44" s="101"/>
      <c r="DA44" s="1"/>
      <c r="DB44" s="1"/>
      <c r="DC44" s="1"/>
      <c r="DD44" s="1"/>
      <c r="DE44" s="1"/>
      <c r="DF44" s="1"/>
    </row>
    <row r="45" spans="1:110" ht="12.75">
      <c r="A45" s="55"/>
      <c r="B45" s="33"/>
      <c r="C45" s="34"/>
      <c r="D45" s="34"/>
      <c r="E45" s="138"/>
      <c r="F45" s="138"/>
      <c r="G45" s="138"/>
      <c r="H45" s="138"/>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6"/>
      <c r="AY45" s="101"/>
      <c r="AZ45" s="103"/>
      <c r="BA45" s="103"/>
      <c r="BB45" s="103"/>
      <c r="BC45" s="103"/>
      <c r="BD45" s="103"/>
      <c r="BE45" s="103"/>
      <c r="BF45" s="103"/>
      <c r="BG45" s="103"/>
      <c r="BH45" s="103"/>
      <c r="BI45" s="103"/>
      <c r="BJ45" s="103"/>
      <c r="BK45" s="103" t="s">
        <v>217</v>
      </c>
      <c r="BL45" s="103" t="s">
        <v>197</v>
      </c>
      <c r="BM45" s="103"/>
      <c r="BN45" s="103"/>
      <c r="BO45" s="103"/>
      <c r="BP45" s="103"/>
      <c r="BQ45" s="103"/>
      <c r="BR45" s="103"/>
      <c r="BS45" s="103"/>
      <c r="BT45" s="103"/>
      <c r="BU45" s="103"/>
      <c r="BV45" s="103"/>
      <c r="BW45" s="103"/>
      <c r="BX45" s="103"/>
      <c r="BY45" s="103"/>
      <c r="BZ45" s="103"/>
      <c r="CA45" s="103"/>
      <c r="CB45" s="103"/>
      <c r="CC45" s="113"/>
      <c r="CD45" s="113"/>
      <c r="CE45" s="113"/>
      <c r="CF45" s="113"/>
      <c r="CG45" s="113"/>
      <c r="CH45" s="101"/>
      <c r="CI45" s="101"/>
      <c r="CJ45" s="101"/>
      <c r="CK45" s="101"/>
      <c r="CL45" s="101"/>
      <c r="CM45" s="101"/>
      <c r="CN45" s="101"/>
      <c r="CO45" s="101"/>
      <c r="CP45" s="101"/>
      <c r="CQ45" s="101"/>
      <c r="CR45" s="101"/>
      <c r="CS45" s="101"/>
      <c r="CT45" s="101"/>
      <c r="CU45" s="101"/>
      <c r="CV45" s="101"/>
      <c r="CW45" s="101"/>
      <c r="CX45" s="101"/>
      <c r="CY45" s="101"/>
      <c r="CZ45" s="101"/>
      <c r="DA45" s="1"/>
      <c r="DB45" s="1"/>
      <c r="DC45" s="1"/>
      <c r="DD45" s="1"/>
      <c r="DE45" s="1"/>
      <c r="DF45" s="1"/>
    </row>
    <row r="46" spans="1:110" ht="12.75">
      <c r="A46" s="55"/>
      <c r="B46" s="33"/>
      <c r="C46" s="34"/>
      <c r="D46" s="34"/>
      <c r="E46" s="138" t="s">
        <v>50</v>
      </c>
      <c r="F46" s="138"/>
      <c r="G46" s="138"/>
      <c r="H46" s="138"/>
      <c r="I46" s="197"/>
      <c r="J46" s="198"/>
      <c r="K46" s="198"/>
      <c r="L46" s="198"/>
      <c r="M46" s="198"/>
      <c r="N46" s="198"/>
      <c r="O46" s="198"/>
      <c r="P46" s="198"/>
      <c r="Q46" s="198"/>
      <c r="R46" s="199"/>
      <c r="S46" s="34"/>
      <c r="T46" s="34"/>
      <c r="U46" s="34"/>
      <c r="V46" s="34"/>
      <c r="W46" s="34"/>
      <c r="X46" s="34"/>
      <c r="Y46" s="34"/>
      <c r="Z46" s="34"/>
      <c r="AA46" s="34"/>
      <c r="AB46" s="34"/>
      <c r="AC46" s="34"/>
      <c r="AD46" s="138" t="s">
        <v>49</v>
      </c>
      <c r="AE46" s="138"/>
      <c r="AF46" s="138"/>
      <c r="AG46" s="138"/>
      <c r="AH46" s="138"/>
      <c r="AI46" s="197"/>
      <c r="AJ46" s="198"/>
      <c r="AK46" s="198"/>
      <c r="AL46" s="198"/>
      <c r="AM46" s="198"/>
      <c r="AN46" s="198"/>
      <c r="AO46" s="199"/>
      <c r="AP46" s="34"/>
      <c r="AQ46" s="34"/>
      <c r="AR46" s="34"/>
      <c r="AS46" s="34"/>
      <c r="AT46" s="34"/>
      <c r="AU46" s="34"/>
      <c r="AV46" s="34"/>
      <c r="AW46" s="34"/>
      <c r="AX46" s="36"/>
      <c r="AY46" s="101"/>
      <c r="AZ46" s="103"/>
      <c r="BA46" s="103"/>
      <c r="BB46" s="103"/>
      <c r="BC46" s="103"/>
      <c r="BD46" s="103"/>
      <c r="BE46" s="103"/>
      <c r="BF46" s="103"/>
      <c r="BG46" s="103"/>
      <c r="BH46" s="103"/>
      <c r="BI46" s="103"/>
      <c r="BJ46" s="103"/>
      <c r="BK46" s="103" t="s">
        <v>206</v>
      </c>
      <c r="BL46" s="103" t="s">
        <v>197</v>
      </c>
      <c r="BM46" s="103"/>
      <c r="BN46" s="103"/>
      <c r="BO46" s="103"/>
      <c r="BP46" s="103"/>
      <c r="BQ46" s="103"/>
      <c r="BR46" s="103"/>
      <c r="BS46" s="103"/>
      <c r="BT46" s="103"/>
      <c r="BU46" s="103"/>
      <c r="BV46" s="103"/>
      <c r="BW46" s="103"/>
      <c r="BX46" s="103"/>
      <c r="BY46" s="103"/>
      <c r="BZ46" s="103"/>
      <c r="CA46" s="103"/>
      <c r="CB46" s="103"/>
      <c r="CC46" s="113"/>
      <c r="CD46" s="113"/>
      <c r="CE46" s="113"/>
      <c r="CF46" s="113"/>
      <c r="CG46" s="113"/>
      <c r="CH46" s="101"/>
      <c r="CI46" s="101"/>
      <c r="CJ46" s="101"/>
      <c r="CK46" s="101"/>
      <c r="CL46" s="101"/>
      <c r="CM46" s="101"/>
      <c r="CN46" s="101"/>
      <c r="CO46" s="101"/>
      <c r="CP46" s="101"/>
      <c r="CQ46" s="101"/>
      <c r="CR46" s="101"/>
      <c r="CS46" s="101"/>
      <c r="CT46" s="101"/>
      <c r="CU46" s="101"/>
      <c r="CV46" s="101"/>
      <c r="CW46" s="101"/>
      <c r="CX46" s="101"/>
      <c r="CY46" s="101"/>
      <c r="CZ46" s="101"/>
      <c r="DA46" s="1"/>
      <c r="DB46" s="1"/>
      <c r="DC46" s="1"/>
      <c r="DD46" s="1"/>
      <c r="DE46" s="1"/>
      <c r="DF46" s="1"/>
    </row>
    <row r="47" spans="1:110" ht="12.75">
      <c r="A47" s="55"/>
      <c r="B47" s="90"/>
      <c r="C47" s="87"/>
      <c r="D47" s="87"/>
      <c r="E47" s="99"/>
      <c r="F47" s="99"/>
      <c r="G47" s="99"/>
      <c r="H47" s="99"/>
      <c r="I47" s="100"/>
      <c r="J47" s="100"/>
      <c r="K47" s="100"/>
      <c r="L47" s="100"/>
      <c r="M47" s="100"/>
      <c r="N47" s="100"/>
      <c r="O47" s="100"/>
      <c r="P47" s="100"/>
      <c r="Q47" s="100"/>
      <c r="R47" s="100"/>
      <c r="S47" s="87"/>
      <c r="T47" s="87"/>
      <c r="U47" s="87"/>
      <c r="V47" s="87"/>
      <c r="W47" s="87"/>
      <c r="X47" s="87"/>
      <c r="Y47" s="87"/>
      <c r="Z47" s="87"/>
      <c r="AA47" s="87"/>
      <c r="AB47" s="87"/>
      <c r="AC47" s="87"/>
      <c r="AD47" s="99"/>
      <c r="AE47" s="99"/>
      <c r="AF47" s="99"/>
      <c r="AG47" s="99"/>
      <c r="AH47" s="99"/>
      <c r="AI47" s="100"/>
      <c r="AJ47" s="100"/>
      <c r="AK47" s="100"/>
      <c r="AL47" s="100"/>
      <c r="AM47" s="100"/>
      <c r="AN47" s="100"/>
      <c r="AO47" s="100"/>
      <c r="AP47" s="87"/>
      <c r="AQ47" s="87"/>
      <c r="AR47" s="87"/>
      <c r="AS47" s="87"/>
      <c r="AT47" s="87"/>
      <c r="AU47" s="87"/>
      <c r="AV47" s="87"/>
      <c r="AW47" s="87"/>
      <c r="AX47" s="91"/>
      <c r="AY47" s="101"/>
      <c r="AZ47" s="103"/>
      <c r="BA47" s="103"/>
      <c r="BB47" s="103"/>
      <c r="BC47" s="103"/>
      <c r="BD47" s="103"/>
      <c r="BE47" s="103"/>
      <c r="BF47" s="103"/>
      <c r="BG47" s="103"/>
      <c r="BH47" s="103"/>
      <c r="BI47" s="103"/>
      <c r="BJ47" s="103"/>
      <c r="BK47" s="103" t="s">
        <v>207</v>
      </c>
      <c r="BL47" s="103" t="s">
        <v>197</v>
      </c>
      <c r="BM47" s="103"/>
      <c r="BN47" s="103"/>
      <c r="BO47" s="103"/>
      <c r="BP47" s="103"/>
      <c r="BQ47" s="103"/>
      <c r="BR47" s="103"/>
      <c r="BS47" s="103"/>
      <c r="BT47" s="103"/>
      <c r="BU47" s="103"/>
      <c r="BV47" s="103"/>
      <c r="BW47" s="103"/>
      <c r="BX47" s="103"/>
      <c r="BY47" s="103"/>
      <c r="BZ47" s="103"/>
      <c r="CA47" s="103"/>
      <c r="CB47" s="103"/>
      <c r="CC47" s="113"/>
      <c r="CD47" s="113"/>
      <c r="CE47" s="113"/>
      <c r="CF47" s="113"/>
      <c r="CG47" s="113"/>
      <c r="CH47" s="101"/>
      <c r="CI47" s="101"/>
      <c r="CJ47" s="101"/>
      <c r="CK47" s="101"/>
      <c r="CL47" s="101"/>
      <c r="CM47" s="101"/>
      <c r="CN47" s="101"/>
      <c r="CO47" s="101"/>
      <c r="CP47" s="101"/>
      <c r="CQ47" s="101"/>
      <c r="CR47" s="101"/>
      <c r="CS47" s="101"/>
      <c r="CT47" s="101"/>
      <c r="CU47" s="101"/>
      <c r="CV47" s="101"/>
      <c r="CW47" s="101"/>
      <c r="CX47" s="101"/>
      <c r="CY47" s="101"/>
      <c r="CZ47" s="101"/>
      <c r="DA47" s="1"/>
      <c r="DB47" s="1"/>
      <c r="DC47" s="1"/>
      <c r="DD47" s="1"/>
      <c r="DE47" s="1"/>
      <c r="DF47" s="1"/>
    </row>
    <row r="48" spans="1:110" ht="12.75">
      <c r="A48" s="55"/>
      <c r="B48" s="33"/>
      <c r="C48" s="34"/>
      <c r="D48" s="34"/>
      <c r="E48" s="38" t="s">
        <v>190</v>
      </c>
      <c r="F48" s="38"/>
      <c r="G48" s="38"/>
      <c r="H48" s="38"/>
      <c r="I48" s="197"/>
      <c r="J48" s="198"/>
      <c r="K48" s="198"/>
      <c r="L48" s="198"/>
      <c r="M48" s="198"/>
      <c r="N48" s="198"/>
      <c r="O48" s="198"/>
      <c r="P48" s="198"/>
      <c r="Q48" s="198"/>
      <c r="R48" s="199"/>
      <c r="S48" s="34"/>
      <c r="T48" s="34"/>
      <c r="U48" s="34"/>
      <c r="V48" s="34"/>
      <c r="W48" s="34"/>
      <c r="X48" s="34"/>
      <c r="Y48" s="34"/>
      <c r="Z48" s="34"/>
      <c r="AA48" s="34"/>
      <c r="AB48" s="34"/>
      <c r="AC48" s="34"/>
      <c r="AD48" s="38"/>
      <c r="AE48" s="38"/>
      <c r="AF48" s="38"/>
      <c r="AG48" s="38"/>
      <c r="AH48" s="99"/>
      <c r="AI48" s="100"/>
      <c r="AJ48" s="100"/>
      <c r="AK48" s="100"/>
      <c r="AL48" s="100"/>
      <c r="AM48" s="100"/>
      <c r="AN48" s="100"/>
      <c r="AO48" s="100"/>
      <c r="AP48" s="87"/>
      <c r="AQ48" s="34"/>
      <c r="AR48" s="34"/>
      <c r="AS48" s="34"/>
      <c r="AT48" s="34"/>
      <c r="AU48" s="34"/>
      <c r="AV48" s="34"/>
      <c r="AW48" s="34"/>
      <c r="AX48" s="36"/>
      <c r="AY48" s="101"/>
      <c r="AZ48" s="103"/>
      <c r="BA48" s="103"/>
      <c r="BB48" s="103"/>
      <c r="BC48" s="103"/>
      <c r="BD48" s="103"/>
      <c r="BE48" s="103"/>
      <c r="BF48" s="103"/>
      <c r="BG48" s="103"/>
      <c r="BH48" s="103"/>
      <c r="BI48" s="103"/>
      <c r="BJ48" s="103"/>
      <c r="BK48" s="103" t="s">
        <v>218</v>
      </c>
      <c r="BL48" s="103" t="s">
        <v>197</v>
      </c>
      <c r="BM48" s="103"/>
      <c r="BN48" s="103"/>
      <c r="BO48" s="103"/>
      <c r="BP48" s="103"/>
      <c r="BQ48" s="103"/>
      <c r="BR48" s="103"/>
      <c r="BS48" s="103"/>
      <c r="BT48" s="103"/>
      <c r="BU48" s="103"/>
      <c r="BV48" s="103"/>
      <c r="BW48" s="103"/>
      <c r="BX48" s="103"/>
      <c r="BY48" s="103"/>
      <c r="BZ48" s="103"/>
      <c r="CA48" s="103"/>
      <c r="CB48" s="103"/>
      <c r="CC48" s="113"/>
      <c r="CD48" s="113"/>
      <c r="CE48" s="113"/>
      <c r="CF48" s="113"/>
      <c r="CG48" s="113"/>
      <c r="CH48" s="101"/>
      <c r="CI48" s="101"/>
      <c r="CJ48" s="101"/>
      <c r="CK48" s="101"/>
      <c r="CL48" s="101"/>
      <c r="CM48" s="101"/>
      <c r="CN48" s="101"/>
      <c r="CO48" s="101"/>
      <c r="CP48" s="101"/>
      <c r="CQ48" s="101"/>
      <c r="CR48" s="101"/>
      <c r="CS48" s="101"/>
      <c r="CT48" s="101"/>
      <c r="CU48" s="101"/>
      <c r="CV48" s="101"/>
      <c r="CW48" s="101"/>
      <c r="CX48" s="101"/>
      <c r="CY48" s="101"/>
      <c r="CZ48" s="101"/>
      <c r="DA48" s="1"/>
      <c r="DB48" s="1"/>
      <c r="DC48" s="1"/>
      <c r="DD48" s="1"/>
      <c r="DE48" s="1"/>
      <c r="DF48" s="1"/>
    </row>
    <row r="49" spans="1:110" ht="12.75">
      <c r="A49" s="55"/>
      <c r="B49" s="33"/>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6"/>
      <c r="AY49" s="101"/>
      <c r="AZ49" s="103"/>
      <c r="BA49" s="103"/>
      <c r="BB49" s="103"/>
      <c r="BC49" s="103"/>
      <c r="BD49" s="103"/>
      <c r="BE49" s="103"/>
      <c r="BF49" s="103"/>
      <c r="BG49" s="103"/>
      <c r="BH49" s="103"/>
      <c r="BI49" s="103"/>
      <c r="BJ49" s="103"/>
      <c r="BK49" s="103" t="s">
        <v>208</v>
      </c>
      <c r="BL49" s="103" t="s">
        <v>197</v>
      </c>
      <c r="BM49" s="103"/>
      <c r="BN49" s="103"/>
      <c r="BO49" s="103"/>
      <c r="BP49" s="103"/>
      <c r="BQ49" s="103"/>
      <c r="BR49" s="103"/>
      <c r="BS49" s="103"/>
      <c r="BT49" s="103"/>
      <c r="BU49" s="103"/>
      <c r="BV49" s="103"/>
      <c r="BW49" s="103"/>
      <c r="BX49" s="103"/>
      <c r="BY49" s="103"/>
      <c r="BZ49" s="103"/>
      <c r="CA49" s="103"/>
      <c r="CB49" s="103"/>
      <c r="CC49" s="113"/>
      <c r="CD49" s="113"/>
      <c r="CE49" s="113"/>
      <c r="CF49" s="113"/>
      <c r="CG49" s="113"/>
      <c r="CH49" s="101"/>
      <c r="CI49" s="101"/>
      <c r="CJ49" s="101"/>
      <c r="CK49" s="101"/>
      <c r="CL49" s="101"/>
      <c r="CM49" s="101"/>
      <c r="CN49" s="101"/>
      <c r="CO49" s="101"/>
      <c r="CP49" s="101"/>
      <c r="CQ49" s="101"/>
      <c r="CR49" s="101"/>
      <c r="CS49" s="101"/>
      <c r="CT49" s="101"/>
      <c r="CU49" s="101"/>
      <c r="CV49" s="101"/>
      <c r="CW49" s="101"/>
      <c r="CX49" s="101"/>
      <c r="CY49" s="101"/>
      <c r="CZ49" s="101"/>
      <c r="DA49" s="1"/>
      <c r="DB49" s="1"/>
      <c r="DC49" s="1"/>
      <c r="DD49" s="1"/>
      <c r="DE49" s="1"/>
      <c r="DF49" s="1"/>
    </row>
    <row r="50" spans="1:110" ht="12.75">
      <c r="A50" s="55"/>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6"/>
      <c r="AY50" s="101"/>
      <c r="AZ50" s="103"/>
      <c r="BA50" s="103"/>
      <c r="BB50" s="103"/>
      <c r="BC50" s="103"/>
      <c r="BD50" s="103"/>
      <c r="BE50" s="103"/>
      <c r="BF50" s="103"/>
      <c r="BG50" s="103"/>
      <c r="BH50" s="103"/>
      <c r="BI50" s="103"/>
      <c r="BJ50" s="103"/>
      <c r="BK50" s="103" t="s">
        <v>248</v>
      </c>
      <c r="BL50" s="103" t="s">
        <v>249</v>
      </c>
      <c r="BM50" s="103"/>
      <c r="BN50" s="103"/>
      <c r="BO50" s="103"/>
      <c r="BP50" s="103"/>
      <c r="BQ50" s="103"/>
      <c r="BR50" s="103"/>
      <c r="BS50" s="103"/>
      <c r="BT50" s="103"/>
      <c r="BU50" s="103"/>
      <c r="BV50" s="103"/>
      <c r="BW50" s="103"/>
      <c r="BX50" s="103"/>
      <c r="BY50" s="103"/>
      <c r="BZ50" s="103"/>
      <c r="CA50" s="103"/>
      <c r="CB50" s="103"/>
      <c r="CC50" s="113"/>
      <c r="CD50" s="113"/>
      <c r="CE50" s="113"/>
      <c r="CF50" s="113"/>
      <c r="CG50" s="113"/>
      <c r="CH50" s="101"/>
      <c r="CI50" s="101"/>
      <c r="CJ50" s="101"/>
      <c r="CK50" s="101"/>
      <c r="CL50" s="101"/>
      <c r="CM50" s="101"/>
      <c r="CN50" s="101"/>
      <c r="CO50" s="101"/>
      <c r="CP50" s="101"/>
      <c r="CQ50" s="101"/>
      <c r="CR50" s="101"/>
      <c r="CS50" s="101"/>
      <c r="CT50" s="101"/>
      <c r="CU50" s="101"/>
      <c r="CV50" s="101"/>
      <c r="CW50" s="101"/>
      <c r="CX50" s="101"/>
      <c r="CY50" s="101"/>
      <c r="CZ50" s="101"/>
      <c r="DA50" s="1"/>
      <c r="DB50" s="1"/>
      <c r="DC50" s="1"/>
      <c r="DD50" s="1"/>
      <c r="DE50" s="1"/>
      <c r="DF50" s="1"/>
    </row>
    <row r="51" spans="1:110" ht="12.75">
      <c r="A51" s="55"/>
      <c r="B51" s="33"/>
      <c r="C51" s="34"/>
      <c r="D51" s="44" t="s">
        <v>57</v>
      </c>
      <c r="E51" s="34" t="s">
        <v>53</v>
      </c>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6"/>
      <c r="AY51" s="101"/>
      <c r="AZ51" s="103"/>
      <c r="BA51" s="103"/>
      <c r="BB51" s="103"/>
      <c r="BC51" s="103"/>
      <c r="BD51" s="103"/>
      <c r="BE51" s="103"/>
      <c r="BF51" s="103"/>
      <c r="BG51" s="103"/>
      <c r="BH51" s="103"/>
      <c r="BI51" s="103"/>
      <c r="BJ51" s="103"/>
      <c r="BK51" s="103" t="s">
        <v>209</v>
      </c>
      <c r="BL51" s="103" t="s">
        <v>197</v>
      </c>
      <c r="BM51" s="103"/>
      <c r="BN51" s="103"/>
      <c r="BO51" s="103"/>
      <c r="BP51" s="103"/>
      <c r="BQ51" s="103"/>
      <c r="BR51" s="103"/>
      <c r="BS51" s="103"/>
      <c r="BT51" s="103"/>
      <c r="BU51" s="103"/>
      <c r="BV51" s="103"/>
      <c r="BW51" s="103"/>
      <c r="BX51" s="103"/>
      <c r="BY51" s="103"/>
      <c r="BZ51" s="103"/>
      <c r="CA51" s="103"/>
      <c r="CB51" s="103"/>
      <c r="CC51" s="113"/>
      <c r="CD51" s="113"/>
      <c r="CE51" s="113"/>
      <c r="CF51" s="113"/>
      <c r="CG51" s="113"/>
      <c r="CH51" s="101"/>
      <c r="CI51" s="101"/>
      <c r="CJ51" s="101"/>
      <c r="CK51" s="101"/>
      <c r="CL51" s="101"/>
      <c r="CM51" s="101"/>
      <c r="CN51" s="101"/>
      <c r="CO51" s="101"/>
      <c r="CP51" s="101"/>
      <c r="CQ51" s="101"/>
      <c r="CR51" s="101"/>
      <c r="CS51" s="101"/>
      <c r="CT51" s="101"/>
      <c r="CU51" s="101"/>
      <c r="CV51" s="101"/>
      <c r="CW51" s="101"/>
      <c r="CX51" s="101"/>
      <c r="CY51" s="101"/>
      <c r="CZ51" s="101"/>
      <c r="DA51" s="1"/>
      <c r="DB51" s="1"/>
      <c r="DC51" s="1"/>
      <c r="DD51" s="1"/>
      <c r="DE51" s="1"/>
      <c r="DF51" s="1"/>
    </row>
    <row r="52" spans="1:110" ht="12.75">
      <c r="A52" s="55"/>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6"/>
      <c r="AY52" s="101"/>
      <c r="AZ52" s="103"/>
      <c r="BA52" s="103"/>
      <c r="BB52" s="103"/>
      <c r="BC52" s="103"/>
      <c r="BD52" s="103"/>
      <c r="BE52" s="103"/>
      <c r="BF52" s="103"/>
      <c r="BG52" s="103"/>
      <c r="BH52" s="103"/>
      <c r="BI52" s="103"/>
      <c r="BJ52" s="103"/>
      <c r="BK52" s="103" t="s">
        <v>210</v>
      </c>
      <c r="BL52" s="103" t="s">
        <v>197</v>
      </c>
      <c r="BM52" s="103"/>
      <c r="BN52" s="103"/>
      <c r="BO52" s="103"/>
      <c r="BP52" s="103"/>
      <c r="BQ52" s="103"/>
      <c r="BR52" s="103"/>
      <c r="BS52" s="103"/>
      <c r="BT52" s="103"/>
      <c r="BU52" s="103"/>
      <c r="BV52" s="103"/>
      <c r="BW52" s="103"/>
      <c r="BX52" s="103"/>
      <c r="BY52" s="103"/>
      <c r="BZ52" s="103"/>
      <c r="CA52" s="103"/>
      <c r="CB52" s="103"/>
      <c r="CC52" s="113"/>
      <c r="CD52" s="113"/>
      <c r="CE52" s="113"/>
      <c r="CF52" s="113"/>
      <c r="CG52" s="113"/>
      <c r="CH52" s="101"/>
      <c r="CI52" s="101"/>
      <c r="CJ52" s="101"/>
      <c r="CK52" s="101"/>
      <c r="CL52" s="101"/>
      <c r="CM52" s="101"/>
      <c r="CN52" s="101"/>
      <c r="CO52" s="101"/>
      <c r="CP52" s="101"/>
      <c r="CQ52" s="101"/>
      <c r="CR52" s="101"/>
      <c r="CS52" s="101"/>
      <c r="CT52" s="101"/>
      <c r="CU52" s="101"/>
      <c r="CV52" s="101"/>
      <c r="CW52" s="101"/>
      <c r="CX52" s="101"/>
      <c r="CY52" s="101"/>
      <c r="CZ52" s="101"/>
      <c r="DA52" s="1"/>
      <c r="DB52" s="1"/>
      <c r="DC52" s="1"/>
      <c r="DD52" s="1"/>
      <c r="DE52" s="1"/>
      <c r="DF52" s="1"/>
    </row>
    <row r="53" spans="1:110" ht="12.75">
      <c r="A53" s="55"/>
      <c r="B53" s="33"/>
      <c r="C53" s="34"/>
      <c r="D53" s="34"/>
      <c r="E53" s="138" t="s">
        <v>54</v>
      </c>
      <c r="F53" s="138"/>
      <c r="G53" s="138"/>
      <c r="H53" s="138"/>
      <c r="I53" s="138"/>
      <c r="J53" s="138"/>
      <c r="K53" s="200"/>
      <c r="L53" s="201"/>
      <c r="M53" s="201"/>
      <c r="N53" s="201"/>
      <c r="O53" s="201"/>
      <c r="P53" s="201"/>
      <c r="Q53" s="202"/>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6"/>
      <c r="AY53" s="101"/>
      <c r="AZ53" s="103"/>
      <c r="BA53" s="103"/>
      <c r="BB53" s="103"/>
      <c r="BC53" s="103"/>
      <c r="BD53" s="103"/>
      <c r="BE53" s="103"/>
      <c r="BF53" s="103"/>
      <c r="BG53" s="103"/>
      <c r="BH53" s="103"/>
      <c r="BI53" s="103"/>
      <c r="BJ53" s="103"/>
      <c r="BK53" s="103" t="s">
        <v>211</v>
      </c>
      <c r="BL53" s="103" t="s">
        <v>197</v>
      </c>
      <c r="BM53" s="103"/>
      <c r="BN53" s="103"/>
      <c r="BO53" s="103"/>
      <c r="BP53" s="103"/>
      <c r="BQ53" s="103"/>
      <c r="BR53" s="103"/>
      <c r="BS53" s="103"/>
      <c r="BT53" s="103"/>
      <c r="BU53" s="103"/>
      <c r="BV53" s="103"/>
      <c r="BW53" s="103"/>
      <c r="BX53" s="103"/>
      <c r="BY53" s="103"/>
      <c r="BZ53" s="103"/>
      <c r="CA53" s="103"/>
      <c r="CB53" s="103"/>
      <c r="CC53" s="113"/>
      <c r="CD53" s="113"/>
      <c r="CE53" s="113"/>
      <c r="CF53" s="113"/>
      <c r="CG53" s="113"/>
      <c r="CH53" s="101"/>
      <c r="CI53" s="101"/>
      <c r="CJ53" s="101"/>
      <c r="CK53" s="101"/>
      <c r="CL53" s="101"/>
      <c r="CM53" s="101"/>
      <c r="CN53" s="101"/>
      <c r="CO53" s="101"/>
      <c r="CP53" s="101"/>
      <c r="CQ53" s="101"/>
      <c r="CR53" s="101"/>
      <c r="CS53" s="101"/>
      <c r="CT53" s="101"/>
      <c r="CU53" s="101"/>
      <c r="CV53" s="101"/>
      <c r="CW53" s="101"/>
      <c r="CX53" s="101"/>
      <c r="CY53" s="101"/>
      <c r="CZ53" s="101"/>
      <c r="DA53" s="1"/>
      <c r="DB53" s="1"/>
      <c r="DC53" s="1"/>
      <c r="DD53" s="1"/>
      <c r="DE53" s="1"/>
      <c r="DF53" s="1"/>
    </row>
    <row r="54" spans="1:110" ht="12.75">
      <c r="A54" s="55"/>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6"/>
      <c r="AY54" s="101"/>
      <c r="AZ54" s="103"/>
      <c r="BA54" s="103"/>
      <c r="BB54" s="103"/>
      <c r="BC54" s="103"/>
      <c r="BD54" s="103"/>
      <c r="BE54" s="103"/>
      <c r="BF54" s="103"/>
      <c r="BG54" s="103"/>
      <c r="BH54" s="103"/>
      <c r="BI54" s="103"/>
      <c r="BJ54" s="103"/>
      <c r="BK54" s="103" t="s">
        <v>219</v>
      </c>
      <c r="BL54" s="103" t="s">
        <v>197</v>
      </c>
      <c r="BM54" s="103"/>
      <c r="BN54" s="103"/>
      <c r="BO54" s="103"/>
      <c r="BP54" s="103"/>
      <c r="BQ54" s="103"/>
      <c r="BR54" s="103"/>
      <c r="BS54" s="103"/>
      <c r="BT54" s="103"/>
      <c r="BU54" s="103"/>
      <c r="BV54" s="103"/>
      <c r="BW54" s="103"/>
      <c r="BX54" s="103"/>
      <c r="BY54" s="103"/>
      <c r="BZ54" s="103"/>
      <c r="CA54" s="103"/>
      <c r="CB54" s="103"/>
      <c r="CC54" s="113"/>
      <c r="CD54" s="113"/>
      <c r="CE54" s="113"/>
      <c r="CF54" s="113"/>
      <c r="CG54" s="113"/>
      <c r="CH54" s="101"/>
      <c r="CI54" s="101"/>
      <c r="CJ54" s="101"/>
      <c r="CK54" s="101"/>
      <c r="CL54" s="101"/>
      <c r="CM54" s="101"/>
      <c r="CN54" s="101"/>
      <c r="CO54" s="101"/>
      <c r="CP54" s="101"/>
      <c r="CQ54" s="101"/>
      <c r="CR54" s="101"/>
      <c r="CS54" s="101"/>
      <c r="CT54" s="101"/>
      <c r="CU54" s="101"/>
      <c r="CV54" s="101"/>
      <c r="CW54" s="101"/>
      <c r="CX54" s="101"/>
      <c r="CY54" s="101"/>
      <c r="CZ54" s="101"/>
      <c r="DA54" s="1"/>
      <c r="DB54" s="1"/>
      <c r="DC54" s="1"/>
      <c r="DD54" s="1"/>
      <c r="DE54" s="1"/>
      <c r="DF54" s="1"/>
    </row>
    <row r="55" spans="1:110" ht="12.75">
      <c r="A55" s="55"/>
      <c r="B55" s="33"/>
      <c r="C55" s="34"/>
      <c r="D55" s="34"/>
      <c r="E55" s="138" t="s">
        <v>55</v>
      </c>
      <c r="F55" s="138"/>
      <c r="G55" s="138"/>
      <c r="H55" s="138"/>
      <c r="I55" s="138"/>
      <c r="J55" s="138"/>
      <c r="K55" s="200"/>
      <c r="L55" s="201"/>
      <c r="M55" s="201"/>
      <c r="N55" s="201"/>
      <c r="O55" s="201"/>
      <c r="P55" s="201"/>
      <c r="Q55" s="202"/>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6"/>
      <c r="AY55" s="101"/>
      <c r="AZ55" s="103"/>
      <c r="BA55" s="103"/>
      <c r="BB55" s="103"/>
      <c r="BC55" s="103"/>
      <c r="BD55" s="103"/>
      <c r="BE55" s="103"/>
      <c r="BF55" s="103"/>
      <c r="BG55" s="103"/>
      <c r="BH55" s="103"/>
      <c r="BI55" s="103"/>
      <c r="BJ55" s="103"/>
      <c r="BK55" s="103" t="s">
        <v>212</v>
      </c>
      <c r="BL55" s="103" t="s">
        <v>197</v>
      </c>
      <c r="BM55" s="103"/>
      <c r="BN55" s="103"/>
      <c r="BO55" s="103"/>
      <c r="BP55" s="103"/>
      <c r="BQ55" s="103"/>
      <c r="BR55" s="103"/>
      <c r="BS55" s="103"/>
      <c r="BT55" s="103"/>
      <c r="BU55" s="103"/>
      <c r="BV55" s="103"/>
      <c r="BW55" s="103"/>
      <c r="BX55" s="103"/>
      <c r="BY55" s="103"/>
      <c r="BZ55" s="103"/>
      <c r="CA55" s="103"/>
      <c r="CB55" s="103"/>
      <c r="CC55" s="113"/>
      <c r="CD55" s="113"/>
      <c r="CE55" s="113"/>
      <c r="CF55" s="113"/>
      <c r="CG55" s="113"/>
      <c r="CH55" s="101"/>
      <c r="CI55" s="101"/>
      <c r="CJ55" s="101"/>
      <c r="CK55" s="101"/>
      <c r="CL55" s="101"/>
      <c r="CM55" s="101"/>
      <c r="CN55" s="101"/>
      <c r="CO55" s="101"/>
      <c r="CP55" s="101"/>
      <c r="CQ55" s="101"/>
      <c r="CR55" s="101"/>
      <c r="CS55" s="101"/>
      <c r="CT55" s="101"/>
      <c r="CU55" s="101"/>
      <c r="CV55" s="101"/>
      <c r="CW55" s="101"/>
      <c r="CX55" s="101"/>
      <c r="CY55" s="101"/>
      <c r="CZ55" s="101"/>
      <c r="DA55" s="1"/>
      <c r="DB55" s="1"/>
      <c r="DC55" s="1"/>
      <c r="DD55" s="1"/>
      <c r="DE55" s="1"/>
      <c r="DF55" s="1"/>
    </row>
    <row r="56" spans="1:110" ht="12.75">
      <c r="A56" s="55"/>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6"/>
      <c r="AY56" s="101"/>
      <c r="AZ56" s="103"/>
      <c r="BA56" s="103"/>
      <c r="BB56" s="103"/>
      <c r="BC56" s="103"/>
      <c r="BD56" s="103"/>
      <c r="BE56" s="103"/>
      <c r="BF56" s="103"/>
      <c r="BG56" s="103"/>
      <c r="BH56" s="103"/>
      <c r="BI56" s="103"/>
      <c r="BJ56" s="103"/>
      <c r="BK56" s="103" t="s">
        <v>213</v>
      </c>
      <c r="BL56" s="103" t="s">
        <v>197</v>
      </c>
      <c r="BM56" s="103"/>
      <c r="BN56" s="103"/>
      <c r="BO56" s="103"/>
      <c r="BP56" s="103"/>
      <c r="BQ56" s="103"/>
      <c r="BR56" s="103"/>
      <c r="BS56" s="103"/>
      <c r="BT56" s="103"/>
      <c r="BU56" s="103"/>
      <c r="BV56" s="103"/>
      <c r="BW56" s="103"/>
      <c r="BX56" s="103"/>
      <c r="BY56" s="103"/>
      <c r="BZ56" s="103"/>
      <c r="CA56" s="103"/>
      <c r="CB56" s="103"/>
      <c r="CC56" s="113"/>
      <c r="CD56" s="113"/>
      <c r="CE56" s="113"/>
      <c r="CF56" s="113"/>
      <c r="CG56" s="113"/>
      <c r="CH56" s="101"/>
      <c r="CI56" s="101"/>
      <c r="CJ56" s="101"/>
      <c r="CK56" s="101"/>
      <c r="CL56" s="101"/>
      <c r="CM56" s="101"/>
      <c r="CN56" s="101"/>
      <c r="CO56" s="101"/>
      <c r="CP56" s="101"/>
      <c r="CQ56" s="101"/>
      <c r="CR56" s="101"/>
      <c r="CS56" s="101"/>
      <c r="CT56" s="101"/>
      <c r="CU56" s="101"/>
      <c r="CV56" s="101"/>
      <c r="CW56" s="101"/>
      <c r="CX56" s="101"/>
      <c r="CY56" s="101"/>
      <c r="CZ56" s="101"/>
      <c r="DA56" s="1"/>
      <c r="DB56" s="1"/>
      <c r="DC56" s="1"/>
      <c r="DD56" s="1"/>
      <c r="DE56" s="1"/>
      <c r="DF56" s="1"/>
    </row>
    <row r="57" spans="1:110" ht="12.75">
      <c r="A57" s="55"/>
      <c r="B57" s="33"/>
      <c r="C57" s="34"/>
      <c r="D57" s="34"/>
      <c r="E57" s="138" t="s">
        <v>56</v>
      </c>
      <c r="F57" s="138"/>
      <c r="G57" s="138"/>
      <c r="H57" s="138"/>
      <c r="I57" s="138"/>
      <c r="J57" s="138"/>
      <c r="K57" s="215"/>
      <c r="L57" s="216"/>
      <c r="M57" s="216"/>
      <c r="N57" s="217"/>
      <c r="O57" s="215" t="s">
        <v>79</v>
      </c>
      <c r="P57" s="216"/>
      <c r="Q57" s="217"/>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6"/>
      <c r="AY57" s="101"/>
      <c r="AZ57" s="103"/>
      <c r="BA57" s="103"/>
      <c r="BB57" s="103"/>
      <c r="BC57" s="103"/>
      <c r="BD57" s="103"/>
      <c r="BE57" s="103"/>
      <c r="BF57" s="103"/>
      <c r="BG57" s="103"/>
      <c r="BH57" s="103"/>
      <c r="BI57" s="103"/>
      <c r="BJ57" s="103"/>
      <c r="BK57" s="103" t="s">
        <v>221</v>
      </c>
      <c r="BL57" s="103" t="s">
        <v>197</v>
      </c>
      <c r="BM57" s="103"/>
      <c r="BN57" s="103"/>
      <c r="BO57" s="103"/>
      <c r="BP57" s="103"/>
      <c r="BQ57" s="103"/>
      <c r="BR57" s="103"/>
      <c r="BS57" s="103"/>
      <c r="BT57" s="103"/>
      <c r="BU57" s="103"/>
      <c r="BV57" s="103"/>
      <c r="BW57" s="103"/>
      <c r="BX57" s="103"/>
      <c r="BY57" s="103"/>
      <c r="BZ57" s="103"/>
      <c r="CA57" s="103"/>
      <c r="CB57" s="103"/>
      <c r="CC57" s="113"/>
      <c r="CD57" s="113"/>
      <c r="CE57" s="113"/>
      <c r="CF57" s="113"/>
      <c r="CG57" s="113"/>
      <c r="CH57" s="101"/>
      <c r="CI57" s="101"/>
      <c r="CJ57" s="101"/>
      <c r="CK57" s="101"/>
      <c r="CL57" s="101"/>
      <c r="CM57" s="101"/>
      <c r="CN57" s="101"/>
      <c r="CO57" s="101"/>
      <c r="CP57" s="101"/>
      <c r="CQ57" s="101"/>
      <c r="CR57" s="101"/>
      <c r="CS57" s="101"/>
      <c r="CT57" s="101"/>
      <c r="CU57" s="101"/>
      <c r="CV57" s="101"/>
      <c r="CW57" s="101"/>
      <c r="CX57" s="101"/>
      <c r="CY57" s="101"/>
      <c r="CZ57" s="101"/>
      <c r="DA57" s="1"/>
      <c r="DB57" s="1"/>
      <c r="DC57" s="1"/>
      <c r="DD57" s="1"/>
      <c r="DE57" s="1"/>
      <c r="DF57" s="1"/>
    </row>
    <row r="58" spans="1:110" ht="12.75">
      <c r="A58" s="55"/>
      <c r="B58" s="33"/>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6"/>
      <c r="AY58" s="101"/>
      <c r="AZ58" s="103"/>
      <c r="BF58" s="106"/>
      <c r="BG58" s="106"/>
      <c r="BH58" s="106"/>
      <c r="BI58" s="106"/>
      <c r="BJ58" s="106"/>
      <c r="BK58" s="103" t="s">
        <v>220</v>
      </c>
      <c r="BL58" s="103" t="s">
        <v>197</v>
      </c>
      <c r="BM58" s="103"/>
      <c r="BN58" s="103"/>
      <c r="BO58" s="103"/>
      <c r="BP58" s="103"/>
      <c r="BQ58" s="103"/>
      <c r="BR58" s="103"/>
      <c r="BU58" s="103"/>
      <c r="BV58" s="103"/>
      <c r="BW58" s="103"/>
      <c r="BX58" s="103"/>
      <c r="BY58" s="103"/>
      <c r="BZ58" s="103"/>
      <c r="CA58" s="103"/>
      <c r="CB58" s="103"/>
      <c r="CC58" s="113"/>
      <c r="CD58" s="113"/>
      <c r="CE58" s="113"/>
      <c r="CF58" s="113"/>
      <c r="CG58" s="113"/>
      <c r="CH58" s="101"/>
      <c r="CI58" s="101"/>
      <c r="CJ58" s="101"/>
      <c r="CK58" s="101"/>
      <c r="CL58" s="101"/>
      <c r="CM58" s="101"/>
      <c r="CN58" s="101"/>
      <c r="CO58" s="101"/>
      <c r="CP58" s="101"/>
      <c r="CQ58" s="101"/>
      <c r="CR58" s="101"/>
      <c r="CS58" s="101"/>
      <c r="CT58" s="101"/>
      <c r="CU58" s="101"/>
      <c r="CV58" s="101"/>
      <c r="CW58" s="101"/>
      <c r="CX58" s="101"/>
      <c r="CY58" s="101"/>
      <c r="CZ58" s="101"/>
      <c r="DA58" s="1"/>
      <c r="DB58" s="1"/>
      <c r="DC58" s="1"/>
      <c r="DD58" s="1"/>
      <c r="DE58" s="1"/>
      <c r="DF58" s="1"/>
    </row>
    <row r="59" spans="1:110" ht="12.75">
      <c r="A59" s="55"/>
      <c r="B59" s="33"/>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6"/>
      <c r="AY59" s="101"/>
      <c r="AZ59" s="103"/>
      <c r="BF59" s="106"/>
      <c r="BG59" s="106"/>
      <c r="BH59" s="106"/>
      <c r="BI59" s="106"/>
      <c r="BJ59" s="106"/>
      <c r="BK59" s="103" t="s">
        <v>214</v>
      </c>
      <c r="BL59" s="103" t="s">
        <v>197</v>
      </c>
      <c r="BM59" s="103"/>
      <c r="BN59" s="103"/>
      <c r="BO59" s="103"/>
      <c r="BP59" s="103"/>
      <c r="BQ59" s="103"/>
      <c r="BR59" s="103"/>
      <c r="BU59" s="103"/>
      <c r="BV59" s="103"/>
      <c r="BW59" s="103"/>
      <c r="BX59" s="103"/>
      <c r="BY59" s="103"/>
      <c r="BZ59" s="103"/>
      <c r="CA59" s="103"/>
      <c r="CB59" s="103"/>
      <c r="CC59" s="113"/>
      <c r="CD59" s="113"/>
      <c r="CE59" s="113"/>
      <c r="CF59" s="113"/>
      <c r="CG59" s="113"/>
      <c r="CH59" s="101"/>
      <c r="CI59" s="101"/>
      <c r="CJ59" s="101"/>
      <c r="CK59" s="101"/>
      <c r="CL59" s="101"/>
      <c r="CM59" s="101"/>
      <c r="CN59" s="101"/>
      <c r="CO59" s="101"/>
      <c r="CP59" s="101"/>
      <c r="CQ59" s="101"/>
      <c r="CR59" s="101"/>
      <c r="CS59" s="101"/>
      <c r="CT59" s="101"/>
      <c r="CU59" s="101"/>
      <c r="CV59" s="101"/>
      <c r="CW59" s="101"/>
      <c r="CX59" s="101"/>
      <c r="CY59" s="101"/>
      <c r="CZ59" s="101"/>
      <c r="DA59" s="1"/>
      <c r="DB59" s="1"/>
      <c r="DC59" s="1"/>
      <c r="DD59" s="1"/>
      <c r="DE59" s="1"/>
      <c r="DF59" s="1"/>
    </row>
    <row r="60" spans="1:110" ht="12.75">
      <c r="A60" s="55"/>
      <c r="B60" s="33"/>
      <c r="C60" s="34"/>
      <c r="D60" s="44" t="s">
        <v>58</v>
      </c>
      <c r="E60" s="34" t="s">
        <v>128</v>
      </c>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6"/>
      <c r="AY60" s="101"/>
      <c r="AZ60" s="103"/>
      <c r="BF60" s="106"/>
      <c r="BG60" s="106"/>
      <c r="BH60" s="106"/>
      <c r="BI60" s="106"/>
      <c r="BJ60" s="106"/>
      <c r="BK60" s="106" t="s">
        <v>215</v>
      </c>
      <c r="BL60" s="103" t="s">
        <v>197</v>
      </c>
      <c r="BM60" s="103"/>
      <c r="BN60" s="103"/>
      <c r="BO60" s="103"/>
      <c r="BP60" s="103"/>
      <c r="BQ60" s="103"/>
      <c r="BR60" s="103"/>
      <c r="BU60" s="103"/>
      <c r="BV60" s="103"/>
      <c r="BW60" s="103"/>
      <c r="BX60" s="103"/>
      <c r="BY60" s="103"/>
      <c r="BZ60" s="103"/>
      <c r="CA60" s="103"/>
      <c r="CB60" s="103"/>
      <c r="CC60" s="113"/>
      <c r="CD60" s="113"/>
      <c r="CE60" s="113"/>
      <c r="CF60" s="113"/>
      <c r="CG60" s="113"/>
      <c r="CH60" s="101"/>
      <c r="CI60" s="101"/>
      <c r="CJ60" s="101"/>
      <c r="CK60" s="101"/>
      <c r="CL60" s="101"/>
      <c r="CM60" s="101"/>
      <c r="CN60" s="101"/>
      <c r="CO60" s="101"/>
      <c r="CP60" s="101"/>
      <c r="CQ60" s="101"/>
      <c r="CR60" s="101"/>
      <c r="CS60" s="101"/>
      <c r="CT60" s="101"/>
      <c r="CU60" s="101"/>
      <c r="CV60" s="101"/>
      <c r="CW60" s="101"/>
      <c r="CX60" s="101"/>
      <c r="CY60" s="101"/>
      <c r="CZ60" s="101"/>
      <c r="DA60" s="1"/>
      <c r="DB60" s="1"/>
      <c r="DC60" s="1"/>
      <c r="DD60" s="1"/>
      <c r="DE60" s="1"/>
      <c r="DF60" s="1"/>
    </row>
    <row r="61" spans="1:110" ht="12.75">
      <c r="A61" s="55"/>
      <c r="B61" s="33"/>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6"/>
      <c r="AY61" s="101"/>
      <c r="AZ61" s="103"/>
      <c r="BA61" s="103"/>
      <c r="BB61" s="103"/>
      <c r="BC61" s="103"/>
      <c r="BD61" s="103"/>
      <c r="BE61" s="103"/>
      <c r="BF61" s="106"/>
      <c r="BG61" s="106"/>
      <c r="BH61" s="106"/>
      <c r="BI61" s="106"/>
      <c r="BJ61" s="106"/>
      <c r="BK61" s="103" t="s">
        <v>223</v>
      </c>
      <c r="BL61" s="103" t="s">
        <v>197</v>
      </c>
      <c r="BM61" s="103"/>
      <c r="BN61" s="103"/>
      <c r="BO61" s="103"/>
      <c r="BP61" s="103"/>
      <c r="BQ61" s="103"/>
      <c r="BR61" s="103"/>
      <c r="BS61" s="103"/>
      <c r="BT61" s="103"/>
      <c r="BU61" s="103"/>
      <c r="BV61" s="103"/>
      <c r="BW61" s="103"/>
      <c r="BX61" s="103"/>
      <c r="BY61" s="103"/>
      <c r="BZ61" s="103"/>
      <c r="CA61" s="103"/>
      <c r="CB61" s="103"/>
      <c r="CC61" s="113"/>
      <c r="CD61" s="113"/>
      <c r="CE61" s="113"/>
      <c r="CF61" s="113"/>
      <c r="CG61" s="113"/>
      <c r="CH61" s="101"/>
      <c r="CI61" s="101"/>
      <c r="CJ61" s="101"/>
      <c r="CK61" s="101"/>
      <c r="CL61" s="101"/>
      <c r="CM61" s="101"/>
      <c r="CN61" s="101"/>
      <c r="CO61" s="101"/>
      <c r="CP61" s="101"/>
      <c r="CQ61" s="101"/>
      <c r="CR61" s="101"/>
      <c r="CS61" s="101"/>
      <c r="CT61" s="101"/>
      <c r="CU61" s="101"/>
      <c r="CV61" s="101"/>
      <c r="CW61" s="101"/>
      <c r="CX61" s="101"/>
      <c r="CY61" s="101"/>
      <c r="CZ61" s="101"/>
      <c r="DA61" s="1"/>
      <c r="DB61" s="1"/>
      <c r="DC61" s="1"/>
      <c r="DD61" s="1"/>
      <c r="DE61" s="1"/>
      <c r="DF61" s="1"/>
    </row>
    <row r="62" spans="1:110" ht="12.75">
      <c r="A62" s="55"/>
      <c r="B62" s="33"/>
      <c r="C62" s="34"/>
      <c r="D62" s="34"/>
      <c r="E62" s="207"/>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9"/>
      <c r="AP62" s="34"/>
      <c r="AQ62" s="34"/>
      <c r="AR62" s="34"/>
      <c r="AS62" s="34"/>
      <c r="AT62" s="34"/>
      <c r="AU62" s="34"/>
      <c r="AV62" s="34"/>
      <c r="AW62" s="34"/>
      <c r="AX62" s="36"/>
      <c r="AY62" s="101"/>
      <c r="AZ62" s="103"/>
      <c r="BA62" s="103"/>
      <c r="BB62" s="103"/>
      <c r="BC62" s="103"/>
      <c r="BD62" s="103"/>
      <c r="BE62" s="103"/>
      <c r="BF62" s="106"/>
      <c r="BG62" s="106"/>
      <c r="BH62" s="106"/>
      <c r="BI62" s="106"/>
      <c r="BJ62" s="106"/>
      <c r="BK62" s="103"/>
      <c r="BL62" s="103"/>
      <c r="BM62" s="103"/>
      <c r="BN62" s="103"/>
      <c r="BO62" s="103"/>
      <c r="BP62" s="103"/>
      <c r="BQ62" s="103"/>
      <c r="BR62" s="103"/>
      <c r="BS62" s="103"/>
      <c r="BT62" s="103"/>
      <c r="BU62" s="103"/>
      <c r="BV62" s="103"/>
      <c r="BW62" s="103"/>
      <c r="BX62" s="103"/>
      <c r="BY62" s="103"/>
      <c r="BZ62" s="103"/>
      <c r="CA62" s="103"/>
      <c r="CB62" s="103"/>
      <c r="CC62" s="113"/>
      <c r="CD62" s="113"/>
      <c r="CE62" s="113"/>
      <c r="CF62" s="113"/>
      <c r="CG62" s="113"/>
      <c r="CH62" s="101"/>
      <c r="CI62" s="101"/>
      <c r="CJ62" s="101"/>
      <c r="CK62" s="101"/>
      <c r="CL62" s="101"/>
      <c r="CM62" s="101"/>
      <c r="CN62" s="101"/>
      <c r="CO62" s="101"/>
      <c r="CP62" s="101"/>
      <c r="CQ62" s="101"/>
      <c r="CR62" s="101"/>
      <c r="CS62" s="101"/>
      <c r="CT62" s="101"/>
      <c r="CU62" s="101"/>
      <c r="CV62" s="101"/>
      <c r="CW62" s="101"/>
      <c r="CX62" s="101"/>
      <c r="CY62" s="101"/>
      <c r="CZ62" s="101"/>
      <c r="DA62" s="1"/>
      <c r="DB62" s="1"/>
      <c r="DC62" s="1"/>
      <c r="DD62" s="1"/>
      <c r="DE62" s="1"/>
      <c r="DF62" s="1"/>
    </row>
    <row r="63" spans="1:110" ht="12.75">
      <c r="A63" s="55"/>
      <c r="B63" s="33"/>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6"/>
      <c r="AY63" s="101"/>
      <c r="AZ63" s="103"/>
      <c r="BA63" s="103"/>
      <c r="BB63" s="103"/>
      <c r="BC63" s="103"/>
      <c r="BD63" s="103"/>
      <c r="BE63" s="103"/>
      <c r="BF63" s="106"/>
      <c r="BG63" s="106"/>
      <c r="BH63" s="106"/>
      <c r="BI63" s="106"/>
      <c r="BJ63" s="106"/>
      <c r="BK63" s="103"/>
      <c r="BL63" s="103"/>
      <c r="BM63" s="103"/>
      <c r="BN63" s="103"/>
      <c r="BO63" s="103"/>
      <c r="BP63" s="103"/>
      <c r="BQ63" s="103"/>
      <c r="BR63" s="103"/>
      <c r="BS63" s="103"/>
      <c r="BT63" s="103"/>
      <c r="BU63" s="103"/>
      <c r="BV63" s="103"/>
      <c r="BW63" s="103"/>
      <c r="BX63" s="103"/>
      <c r="BY63" s="103"/>
      <c r="BZ63" s="103"/>
      <c r="CA63" s="103"/>
      <c r="CB63" s="103"/>
      <c r="CC63" s="113"/>
      <c r="CD63" s="113"/>
      <c r="CE63" s="113"/>
      <c r="CF63" s="113"/>
      <c r="CG63" s="113"/>
      <c r="CH63" s="101"/>
      <c r="CI63" s="101"/>
      <c r="CJ63" s="101"/>
      <c r="CK63" s="101"/>
      <c r="CL63" s="101"/>
      <c r="CM63" s="101"/>
      <c r="CN63" s="101"/>
      <c r="CO63" s="101"/>
      <c r="CP63" s="101"/>
      <c r="CQ63" s="101"/>
      <c r="CR63" s="101"/>
      <c r="CS63" s="101"/>
      <c r="CT63" s="101"/>
      <c r="CU63" s="101"/>
      <c r="CV63" s="101"/>
      <c r="CW63" s="101"/>
      <c r="CX63" s="101"/>
      <c r="CY63" s="101"/>
      <c r="CZ63" s="101"/>
      <c r="DA63" s="1"/>
      <c r="DB63" s="1"/>
      <c r="DC63" s="1"/>
      <c r="DD63" s="1"/>
      <c r="DE63" s="1"/>
      <c r="DF63" s="1"/>
    </row>
    <row r="64" spans="1:110" ht="12.75">
      <c r="A64" s="55"/>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6"/>
      <c r="AY64" s="101"/>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13"/>
      <c r="CD64" s="113"/>
      <c r="CE64" s="113"/>
      <c r="CF64" s="113"/>
      <c r="CG64" s="113"/>
      <c r="CH64" s="101"/>
      <c r="CI64" s="101"/>
      <c r="CJ64" s="101"/>
      <c r="CK64" s="101"/>
      <c r="CL64" s="101"/>
      <c r="CM64" s="101"/>
      <c r="CN64" s="101"/>
      <c r="CO64" s="101"/>
      <c r="CP64" s="101"/>
      <c r="CQ64" s="101"/>
      <c r="CR64" s="101"/>
      <c r="CS64" s="101"/>
      <c r="CT64" s="101"/>
      <c r="CU64" s="101"/>
      <c r="CV64" s="101"/>
      <c r="CW64" s="101"/>
      <c r="CX64" s="101"/>
      <c r="CY64" s="101"/>
      <c r="CZ64" s="101"/>
      <c r="DA64" s="1"/>
      <c r="DB64" s="1"/>
      <c r="DC64" s="1"/>
      <c r="DD64" s="1"/>
      <c r="DE64" s="1"/>
      <c r="DF64" s="1"/>
    </row>
    <row r="65" spans="1:110" ht="12.75">
      <c r="A65" s="55"/>
      <c r="B65" s="33"/>
      <c r="C65" s="34"/>
      <c r="D65" s="44" t="s">
        <v>60</v>
      </c>
      <c r="E65" s="34" t="s">
        <v>192</v>
      </c>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6"/>
      <c r="AY65" s="101"/>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13"/>
      <c r="CD65" s="113"/>
      <c r="CE65" s="113"/>
      <c r="CF65" s="113"/>
      <c r="CG65" s="113"/>
      <c r="CH65" s="101"/>
      <c r="CI65" s="101"/>
      <c r="CJ65" s="101"/>
      <c r="CK65" s="101"/>
      <c r="CL65" s="101"/>
      <c r="CM65" s="101"/>
      <c r="CN65" s="101"/>
      <c r="CO65" s="101"/>
      <c r="CP65" s="101"/>
      <c r="CQ65" s="101"/>
      <c r="CR65" s="101"/>
      <c r="CS65" s="101"/>
      <c r="CT65" s="101"/>
      <c r="CU65" s="101"/>
      <c r="CV65" s="101"/>
      <c r="CW65" s="101"/>
      <c r="CX65" s="101"/>
      <c r="CY65" s="101"/>
      <c r="CZ65" s="101"/>
      <c r="DA65" s="1"/>
      <c r="DB65" s="1"/>
      <c r="DC65" s="1"/>
      <c r="DD65" s="1"/>
      <c r="DE65" s="1"/>
      <c r="DF65" s="1"/>
    </row>
    <row r="66" spans="1:110" ht="12.75">
      <c r="A66" s="55"/>
      <c r="B66" s="33"/>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6"/>
      <c r="AY66" s="101"/>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13"/>
      <c r="CD66" s="113"/>
      <c r="CE66" s="113"/>
      <c r="CF66" s="113"/>
      <c r="CG66" s="113"/>
      <c r="CH66" s="101"/>
      <c r="CI66" s="101"/>
      <c r="CJ66" s="101"/>
      <c r="CK66" s="101"/>
      <c r="CL66" s="101"/>
      <c r="CM66" s="101"/>
      <c r="CN66" s="101"/>
      <c r="CO66" s="101"/>
      <c r="CP66" s="101"/>
      <c r="CQ66" s="101"/>
      <c r="CR66" s="101"/>
      <c r="CS66" s="101"/>
      <c r="CT66" s="101"/>
      <c r="CU66" s="101"/>
      <c r="CV66" s="101"/>
      <c r="CW66" s="101"/>
      <c r="CX66" s="101"/>
      <c r="CY66" s="101"/>
      <c r="CZ66" s="101"/>
      <c r="DA66" s="1"/>
      <c r="DB66" s="1"/>
      <c r="DC66" s="1"/>
      <c r="DD66" s="1"/>
      <c r="DE66" s="1"/>
      <c r="DF66" s="1"/>
    </row>
    <row r="67" spans="1:110" ht="12.75">
      <c r="A67" s="55"/>
      <c r="B67" s="33"/>
      <c r="C67" s="34"/>
      <c r="D67" s="34"/>
      <c r="E67" s="200"/>
      <c r="F67" s="201"/>
      <c r="G67" s="201"/>
      <c r="H67" s="201"/>
      <c r="I67" s="201"/>
      <c r="J67" s="201"/>
      <c r="K67" s="202"/>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6"/>
      <c r="AY67" s="101"/>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13"/>
      <c r="CD67" s="113"/>
      <c r="CE67" s="113"/>
      <c r="CF67" s="113"/>
      <c r="CG67" s="113"/>
      <c r="CH67" s="101"/>
      <c r="CI67" s="101"/>
      <c r="CJ67" s="101"/>
      <c r="CK67" s="101"/>
      <c r="CL67" s="101"/>
      <c r="CM67" s="101"/>
      <c r="CN67" s="101"/>
      <c r="CO67" s="101"/>
      <c r="CP67" s="101"/>
      <c r="CQ67" s="101"/>
      <c r="CR67" s="101"/>
      <c r="CS67" s="101"/>
      <c r="CT67" s="101"/>
      <c r="CU67" s="101"/>
      <c r="CV67" s="101"/>
      <c r="CW67" s="101"/>
      <c r="CX67" s="101"/>
      <c r="CY67" s="101"/>
      <c r="CZ67" s="101"/>
      <c r="DA67" s="1"/>
      <c r="DB67" s="1"/>
      <c r="DC67" s="1"/>
      <c r="DD67" s="1"/>
      <c r="DE67" s="1"/>
      <c r="DF67" s="1"/>
    </row>
    <row r="68" spans="1:110" ht="12.75">
      <c r="A68" s="55"/>
      <c r="B68" s="33"/>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6"/>
      <c r="AY68" s="101"/>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13"/>
      <c r="CD68" s="113"/>
      <c r="CE68" s="113"/>
      <c r="CF68" s="113"/>
      <c r="CG68" s="113"/>
      <c r="CH68" s="101"/>
      <c r="CI68" s="101"/>
      <c r="CJ68" s="101"/>
      <c r="CK68" s="101"/>
      <c r="CL68" s="101"/>
      <c r="CM68" s="101"/>
      <c r="CN68" s="101"/>
      <c r="CO68" s="101"/>
      <c r="CP68" s="101"/>
      <c r="CQ68" s="101"/>
      <c r="CR68" s="101"/>
      <c r="CS68" s="101"/>
      <c r="CT68" s="101"/>
      <c r="CU68" s="101"/>
      <c r="CV68" s="101"/>
      <c r="CW68" s="101"/>
      <c r="CX68" s="101"/>
      <c r="CY68" s="101"/>
      <c r="CZ68" s="101"/>
      <c r="DA68" s="1"/>
      <c r="DB68" s="1"/>
      <c r="DC68" s="1"/>
      <c r="DD68" s="1"/>
      <c r="DE68" s="1"/>
      <c r="DF68" s="1"/>
    </row>
    <row r="69" spans="1:110" ht="12.75">
      <c r="A69" s="55"/>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6"/>
      <c r="AY69" s="101"/>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13"/>
      <c r="CD69" s="113"/>
      <c r="CE69" s="113"/>
      <c r="CF69" s="113"/>
      <c r="CG69" s="113"/>
      <c r="CH69" s="101"/>
      <c r="CI69" s="101"/>
      <c r="CJ69" s="101"/>
      <c r="CK69" s="101"/>
      <c r="CL69" s="101"/>
      <c r="CM69" s="101"/>
      <c r="CN69" s="101"/>
      <c r="CO69" s="101"/>
      <c r="CP69" s="101"/>
      <c r="CQ69" s="101"/>
      <c r="CR69" s="101"/>
      <c r="CS69" s="101"/>
      <c r="CT69" s="101"/>
      <c r="CU69" s="101"/>
      <c r="CV69" s="101"/>
      <c r="CW69" s="101"/>
      <c r="CX69" s="101"/>
      <c r="CY69" s="101"/>
      <c r="CZ69" s="101"/>
      <c r="DA69" s="1"/>
      <c r="DB69" s="1"/>
      <c r="DC69" s="1"/>
      <c r="DD69" s="1"/>
      <c r="DE69" s="1"/>
      <c r="DF69" s="1"/>
    </row>
    <row r="70" spans="1:110" ht="12.75">
      <c r="A70" s="55"/>
      <c r="B70" s="33"/>
      <c r="C70" s="34"/>
      <c r="D70" s="44" t="s">
        <v>61</v>
      </c>
      <c r="E70" s="34" t="s">
        <v>168</v>
      </c>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6"/>
      <c r="AY70" s="101"/>
      <c r="AZ70" s="103"/>
      <c r="BA70" s="103"/>
      <c r="BB70" s="103"/>
      <c r="BC70" s="103"/>
      <c r="BD70" s="103"/>
      <c r="BE70" s="103"/>
      <c r="BF70" s="103"/>
      <c r="BG70" s="103"/>
      <c r="BH70" s="103"/>
      <c r="BI70" s="103"/>
      <c r="BJ70" s="103"/>
      <c r="BK70" s="106"/>
      <c r="BL70" s="106"/>
      <c r="BM70" s="106"/>
      <c r="BN70" s="106"/>
      <c r="BO70" s="106"/>
      <c r="BP70" s="106"/>
      <c r="BS70" s="103"/>
      <c r="BT70" s="103"/>
      <c r="BU70" s="103"/>
      <c r="BV70" s="103"/>
      <c r="BW70" s="103"/>
      <c r="BX70" s="103"/>
      <c r="BY70" s="103"/>
      <c r="BZ70" s="103"/>
      <c r="CA70" s="103"/>
      <c r="CB70" s="103"/>
      <c r="CC70" s="113"/>
      <c r="CD70" s="113"/>
      <c r="CE70" s="113"/>
      <c r="CF70" s="113"/>
      <c r="CG70" s="113"/>
      <c r="CH70" s="101"/>
      <c r="CI70" s="101"/>
      <c r="CJ70" s="101"/>
      <c r="CK70" s="101"/>
      <c r="CL70" s="101"/>
      <c r="CM70" s="101"/>
      <c r="CN70" s="101"/>
      <c r="CO70" s="101"/>
      <c r="CP70" s="101"/>
      <c r="CQ70" s="101"/>
      <c r="CR70" s="101"/>
      <c r="CS70" s="101"/>
      <c r="CT70" s="101"/>
      <c r="CU70" s="101"/>
      <c r="CV70" s="101"/>
      <c r="CW70" s="101"/>
      <c r="CX70" s="101"/>
      <c r="CY70" s="101"/>
      <c r="CZ70" s="101"/>
      <c r="DA70" s="1"/>
      <c r="DB70" s="1"/>
      <c r="DC70" s="1"/>
      <c r="DD70" s="1"/>
      <c r="DE70" s="1"/>
      <c r="DF70" s="1"/>
    </row>
    <row r="71" spans="1:110" ht="12.75">
      <c r="A71" s="55"/>
      <c r="B71" s="33"/>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6"/>
      <c r="AY71" s="101"/>
      <c r="AZ71" s="103"/>
      <c r="BA71" s="103"/>
      <c r="BB71" s="103"/>
      <c r="BC71" s="103"/>
      <c r="BD71" s="103"/>
      <c r="BE71" s="103"/>
      <c r="BF71" s="103"/>
      <c r="BG71" s="103"/>
      <c r="BH71" s="103"/>
      <c r="BI71" s="103"/>
      <c r="BJ71" s="103"/>
      <c r="BK71" s="225"/>
      <c r="BL71" s="225"/>
      <c r="BM71" s="225"/>
      <c r="BN71" s="225"/>
      <c r="BO71" s="225"/>
      <c r="BP71" s="225"/>
      <c r="BQ71" s="225"/>
      <c r="BS71" s="103"/>
      <c r="BT71" s="103"/>
      <c r="BU71" s="103"/>
      <c r="BV71" s="103"/>
      <c r="BW71" s="103"/>
      <c r="BX71" s="103"/>
      <c r="BY71" s="103"/>
      <c r="BZ71" s="103"/>
      <c r="CA71" s="103"/>
      <c r="CB71" s="103"/>
      <c r="CC71" s="113"/>
      <c r="CD71" s="113"/>
      <c r="CE71" s="113"/>
      <c r="CF71" s="113"/>
      <c r="CG71" s="113"/>
      <c r="CH71" s="101"/>
      <c r="CI71" s="101"/>
      <c r="CJ71" s="101"/>
      <c r="CK71" s="101"/>
      <c r="CL71" s="101"/>
      <c r="CM71" s="101"/>
      <c r="CN71" s="101"/>
      <c r="CO71" s="101"/>
      <c r="CP71" s="101"/>
      <c r="CQ71" s="101"/>
      <c r="CR71" s="101"/>
      <c r="CS71" s="101"/>
      <c r="CT71" s="101"/>
      <c r="CU71" s="101"/>
      <c r="CV71" s="101"/>
      <c r="CW71" s="101"/>
      <c r="CX71" s="101"/>
      <c r="CY71" s="101"/>
      <c r="CZ71" s="101"/>
      <c r="DA71" s="1"/>
      <c r="DB71" s="1"/>
      <c r="DC71" s="1"/>
      <c r="DD71" s="1"/>
      <c r="DE71" s="1"/>
      <c r="DF71" s="1"/>
    </row>
    <row r="72" spans="1:110" ht="12.75">
      <c r="A72" s="55"/>
      <c r="B72" s="33"/>
      <c r="C72" s="34"/>
      <c r="D72" s="34"/>
      <c r="E72" s="164"/>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6"/>
      <c r="AP72" s="34"/>
      <c r="AQ72" s="146">
        <f>IF(LEN(ProjeOzeti)&gt;390,"Lütfen proje özetini forma sığabilmesi için kısaltınız.","")</f>
      </c>
      <c r="AR72" s="146"/>
      <c r="AS72" s="146"/>
      <c r="AT72" s="146"/>
      <c r="AU72" s="146"/>
      <c r="AV72" s="146"/>
      <c r="AW72" s="146"/>
      <c r="AX72" s="36"/>
      <c r="AY72" s="101"/>
      <c r="AZ72" s="103"/>
      <c r="BA72" s="103"/>
      <c r="BB72" s="103"/>
      <c r="BC72" s="103"/>
      <c r="BD72" s="103"/>
      <c r="BE72" s="103"/>
      <c r="BF72" s="103"/>
      <c r="BG72" s="103"/>
      <c r="BH72" s="103"/>
      <c r="BI72" s="103"/>
      <c r="BJ72" s="103"/>
      <c r="BK72" s="225"/>
      <c r="BL72" s="225"/>
      <c r="BM72" s="225"/>
      <c r="BN72" s="225"/>
      <c r="BO72" s="225"/>
      <c r="BP72" s="225"/>
      <c r="BQ72" s="225"/>
      <c r="BS72" s="103"/>
      <c r="BT72" s="103"/>
      <c r="BU72" s="103"/>
      <c r="BV72" s="103"/>
      <c r="BW72" s="103"/>
      <c r="BX72" s="103"/>
      <c r="BY72" s="103"/>
      <c r="BZ72" s="103"/>
      <c r="CA72" s="103"/>
      <c r="CB72" s="103"/>
      <c r="CC72" s="113"/>
      <c r="CD72" s="113"/>
      <c r="CE72" s="113"/>
      <c r="CF72" s="113"/>
      <c r="CG72" s="113"/>
      <c r="CH72" s="101"/>
      <c r="CI72" s="101"/>
      <c r="CJ72" s="101"/>
      <c r="CK72" s="101"/>
      <c r="CL72" s="101"/>
      <c r="CM72" s="101"/>
      <c r="CN72" s="101"/>
      <c r="CO72" s="101"/>
      <c r="CP72" s="101"/>
      <c r="CQ72" s="101"/>
      <c r="CR72" s="101"/>
      <c r="CS72" s="101"/>
      <c r="CT72" s="101"/>
      <c r="CU72" s="101"/>
      <c r="CV72" s="101"/>
      <c r="CW72" s="101"/>
      <c r="CX72" s="101"/>
      <c r="CY72" s="101"/>
      <c r="CZ72" s="101"/>
      <c r="DA72" s="1"/>
      <c r="DB72" s="1"/>
      <c r="DC72" s="1"/>
      <c r="DD72" s="1"/>
      <c r="DE72" s="1"/>
      <c r="DF72" s="1"/>
    </row>
    <row r="73" spans="1:110" ht="12.75">
      <c r="A73" s="55"/>
      <c r="B73" s="33"/>
      <c r="C73" s="34"/>
      <c r="D73" s="34"/>
      <c r="E73" s="167"/>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60"/>
      <c r="AP73" s="34"/>
      <c r="AQ73" s="146"/>
      <c r="AR73" s="146"/>
      <c r="AS73" s="146"/>
      <c r="AT73" s="146"/>
      <c r="AU73" s="146"/>
      <c r="AV73" s="146"/>
      <c r="AW73" s="146"/>
      <c r="AX73" s="36"/>
      <c r="AY73" s="101"/>
      <c r="AZ73" s="103"/>
      <c r="BA73" s="103"/>
      <c r="BB73" s="103"/>
      <c r="BC73" s="103"/>
      <c r="BD73" s="103"/>
      <c r="BE73" s="103"/>
      <c r="BF73" s="103"/>
      <c r="BG73" s="103"/>
      <c r="BH73" s="103"/>
      <c r="BI73" s="103"/>
      <c r="BJ73" s="103"/>
      <c r="BK73" s="225"/>
      <c r="BL73" s="225"/>
      <c r="BM73" s="225"/>
      <c r="BN73" s="225"/>
      <c r="BO73" s="225"/>
      <c r="BP73" s="225"/>
      <c r="BQ73" s="225"/>
      <c r="BR73" s="103"/>
      <c r="BS73" s="103"/>
      <c r="BT73" s="103"/>
      <c r="BU73" s="103"/>
      <c r="BV73" s="103"/>
      <c r="BW73" s="103"/>
      <c r="BX73" s="103"/>
      <c r="BY73" s="103"/>
      <c r="BZ73" s="103"/>
      <c r="CA73" s="103"/>
      <c r="CB73" s="103"/>
      <c r="CC73" s="113"/>
      <c r="CD73" s="113"/>
      <c r="CE73" s="113"/>
      <c r="CF73" s="113"/>
      <c r="CG73" s="113"/>
      <c r="CH73" s="101"/>
      <c r="CI73" s="101"/>
      <c r="CJ73" s="101"/>
      <c r="CK73" s="101"/>
      <c r="CL73" s="101"/>
      <c r="CM73" s="101"/>
      <c r="CN73" s="101"/>
      <c r="CO73" s="101"/>
      <c r="CP73" s="101"/>
      <c r="CQ73" s="101"/>
      <c r="CR73" s="101"/>
      <c r="CS73" s="101"/>
      <c r="CT73" s="101"/>
      <c r="CU73" s="101"/>
      <c r="CV73" s="101"/>
      <c r="CW73" s="101"/>
      <c r="CX73" s="101"/>
      <c r="CY73" s="101"/>
      <c r="CZ73" s="101"/>
      <c r="DA73" s="1"/>
      <c r="DB73" s="1"/>
      <c r="DC73" s="1"/>
      <c r="DD73" s="1"/>
      <c r="DE73" s="1"/>
      <c r="DF73" s="1"/>
    </row>
    <row r="74" spans="1:110" ht="12.75">
      <c r="A74" s="55"/>
      <c r="B74" s="33"/>
      <c r="C74" s="34"/>
      <c r="D74" s="34"/>
      <c r="E74" s="168"/>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3"/>
      <c r="AP74" s="34"/>
      <c r="AQ74" s="146"/>
      <c r="AR74" s="146"/>
      <c r="AS74" s="146"/>
      <c r="AT74" s="146"/>
      <c r="AU74" s="146"/>
      <c r="AV74" s="146"/>
      <c r="AW74" s="146"/>
      <c r="AX74" s="36"/>
      <c r="AY74" s="101"/>
      <c r="AZ74" s="103"/>
      <c r="BA74" s="103"/>
      <c r="BB74" s="103"/>
      <c r="BC74" s="103"/>
      <c r="BD74" s="103"/>
      <c r="BE74" s="103"/>
      <c r="BF74" s="103"/>
      <c r="BG74" s="103"/>
      <c r="BH74" s="103"/>
      <c r="BI74" s="103"/>
      <c r="BJ74" s="103"/>
      <c r="BK74" s="112"/>
      <c r="BL74" s="112"/>
      <c r="BM74" s="112"/>
      <c r="BN74" s="112"/>
      <c r="BO74" s="112"/>
      <c r="BP74" s="112"/>
      <c r="BQ74" s="112"/>
      <c r="BR74" s="103"/>
      <c r="BS74" s="103"/>
      <c r="BT74" s="103"/>
      <c r="BU74" s="103"/>
      <c r="BV74" s="103"/>
      <c r="BW74" s="103"/>
      <c r="BX74" s="103"/>
      <c r="BY74" s="103"/>
      <c r="BZ74" s="103"/>
      <c r="CA74" s="103"/>
      <c r="CB74" s="103"/>
      <c r="CC74" s="113"/>
      <c r="CD74" s="113"/>
      <c r="CE74" s="113"/>
      <c r="CF74" s="113"/>
      <c r="CG74" s="113"/>
      <c r="CH74" s="101"/>
      <c r="CI74" s="101"/>
      <c r="CJ74" s="101"/>
      <c r="CK74" s="101"/>
      <c r="CL74" s="101"/>
      <c r="CM74" s="101"/>
      <c r="CN74" s="101"/>
      <c r="CO74" s="101"/>
      <c r="CP74" s="101"/>
      <c r="CQ74" s="101"/>
      <c r="CR74" s="101"/>
      <c r="CS74" s="101"/>
      <c r="CT74" s="101"/>
      <c r="CU74" s="101"/>
      <c r="CV74" s="101"/>
      <c r="CW74" s="101"/>
      <c r="CX74" s="101"/>
      <c r="CY74" s="101"/>
      <c r="CZ74" s="101"/>
      <c r="DA74" s="1"/>
      <c r="DB74" s="1"/>
      <c r="DC74" s="1"/>
      <c r="DD74" s="1"/>
      <c r="DE74" s="1"/>
      <c r="DF74" s="1"/>
    </row>
    <row r="75" spans="1:110" ht="12.75">
      <c r="A75" s="55"/>
      <c r="B75" s="33"/>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6"/>
      <c r="AY75" s="101"/>
      <c r="AZ75" s="103"/>
      <c r="BA75" s="103"/>
      <c r="BB75" s="103"/>
      <c r="BC75" s="103"/>
      <c r="BD75" s="103"/>
      <c r="BE75" s="103"/>
      <c r="BF75" s="103"/>
      <c r="BG75" s="103"/>
      <c r="BH75" s="103"/>
      <c r="BI75" s="103"/>
      <c r="BJ75" s="103"/>
      <c r="BK75" s="112"/>
      <c r="BL75" s="112"/>
      <c r="BM75" s="112"/>
      <c r="BN75" s="112"/>
      <c r="BO75" s="112"/>
      <c r="BP75" s="112"/>
      <c r="BQ75" s="112"/>
      <c r="BR75" s="103"/>
      <c r="BS75" s="103"/>
      <c r="BT75" s="103"/>
      <c r="BU75" s="103"/>
      <c r="BV75" s="103"/>
      <c r="BW75" s="103"/>
      <c r="BX75" s="103"/>
      <c r="BY75" s="103"/>
      <c r="BZ75" s="103"/>
      <c r="CA75" s="103"/>
      <c r="CB75" s="103"/>
      <c r="CC75" s="113"/>
      <c r="CD75" s="113"/>
      <c r="CE75" s="113"/>
      <c r="CF75" s="113"/>
      <c r="CG75" s="113"/>
      <c r="CH75" s="101"/>
      <c r="CI75" s="101"/>
      <c r="CJ75" s="101"/>
      <c r="CK75" s="101"/>
      <c r="CL75" s="101"/>
      <c r="CM75" s="101"/>
      <c r="CN75" s="101"/>
      <c r="CO75" s="101"/>
      <c r="CP75" s="101"/>
      <c r="CQ75" s="101"/>
      <c r="CR75" s="101"/>
      <c r="CS75" s="101"/>
      <c r="CT75" s="101"/>
      <c r="CU75" s="101"/>
      <c r="CV75" s="101"/>
      <c r="CW75" s="101"/>
      <c r="CX75" s="101"/>
      <c r="CY75" s="101"/>
      <c r="CZ75" s="101"/>
      <c r="DA75" s="1"/>
      <c r="DB75" s="1"/>
      <c r="DC75" s="1"/>
      <c r="DD75" s="1"/>
      <c r="DE75" s="1"/>
      <c r="DF75" s="1"/>
    </row>
    <row r="76" spans="1:110" ht="12.75">
      <c r="A76" s="55"/>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6"/>
      <c r="AY76" s="101"/>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13"/>
      <c r="CD76" s="113"/>
      <c r="CE76" s="113"/>
      <c r="CF76" s="113"/>
      <c r="CG76" s="113"/>
      <c r="CH76" s="101"/>
      <c r="CI76" s="101"/>
      <c r="CJ76" s="101"/>
      <c r="CK76" s="101"/>
      <c r="CL76" s="101"/>
      <c r="CM76" s="101"/>
      <c r="CN76" s="101"/>
      <c r="CO76" s="101"/>
      <c r="CP76" s="101"/>
      <c r="CQ76" s="101"/>
      <c r="CR76" s="101"/>
      <c r="CS76" s="101"/>
      <c r="CT76" s="101"/>
      <c r="CU76" s="101"/>
      <c r="CV76" s="101"/>
      <c r="CW76" s="101"/>
      <c r="CX76" s="101"/>
      <c r="CY76" s="101"/>
      <c r="CZ76" s="101"/>
      <c r="DA76" s="1"/>
      <c r="DB76" s="1"/>
      <c r="DC76" s="1"/>
      <c r="DD76" s="1"/>
      <c r="DE76" s="1"/>
      <c r="DF76" s="1"/>
    </row>
    <row r="77" spans="1:110" ht="12.75">
      <c r="A77" s="55"/>
      <c r="B77" s="33"/>
      <c r="C77" s="34"/>
      <c r="D77" s="44" t="s">
        <v>62</v>
      </c>
      <c r="E77" s="34" t="s">
        <v>59</v>
      </c>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6"/>
      <c r="AY77" s="101"/>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13"/>
      <c r="CD77" s="113"/>
      <c r="CE77" s="113"/>
      <c r="CF77" s="113"/>
      <c r="CG77" s="113"/>
      <c r="CH77" s="101"/>
      <c r="CI77" s="101"/>
      <c r="CJ77" s="101"/>
      <c r="CK77" s="101"/>
      <c r="CL77" s="101"/>
      <c r="CM77" s="101"/>
      <c r="CN77" s="101"/>
      <c r="CO77" s="101"/>
      <c r="CP77" s="101"/>
      <c r="CQ77" s="101"/>
      <c r="CR77" s="101"/>
      <c r="CS77" s="101"/>
      <c r="CT77" s="101"/>
      <c r="CU77" s="101"/>
      <c r="CV77" s="101"/>
      <c r="CW77" s="101"/>
      <c r="CX77" s="101"/>
      <c r="CY77" s="101"/>
      <c r="CZ77" s="101"/>
      <c r="DA77" s="1"/>
      <c r="DB77" s="1"/>
      <c r="DC77" s="1"/>
      <c r="DD77" s="1"/>
      <c r="DE77" s="1"/>
      <c r="DF77" s="1"/>
    </row>
    <row r="78" spans="1:110" ht="12.75">
      <c r="A78" s="55"/>
      <c r="B78" s="33"/>
      <c r="C78" s="34"/>
      <c r="D78" s="34" t="s">
        <v>169</v>
      </c>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6"/>
      <c r="AY78" s="101"/>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13"/>
      <c r="CD78" s="113"/>
      <c r="CE78" s="113"/>
      <c r="CF78" s="113"/>
      <c r="CG78" s="113"/>
      <c r="CH78" s="101"/>
      <c r="CI78" s="101"/>
      <c r="CJ78" s="101"/>
      <c r="CK78" s="101"/>
      <c r="CL78" s="101"/>
      <c r="CM78" s="101"/>
      <c r="CN78" s="101"/>
      <c r="CO78" s="101"/>
      <c r="CP78" s="101"/>
      <c r="CQ78" s="101"/>
      <c r="CR78" s="101"/>
      <c r="CS78" s="101"/>
      <c r="CT78" s="101"/>
      <c r="CU78" s="101"/>
      <c r="CV78" s="101"/>
      <c r="CW78" s="101"/>
      <c r="CX78" s="101"/>
      <c r="CY78" s="101"/>
      <c r="CZ78" s="101"/>
      <c r="DA78" s="1"/>
      <c r="DB78" s="1"/>
      <c r="DC78" s="1"/>
      <c r="DD78" s="1"/>
      <c r="DE78" s="1"/>
      <c r="DF78" s="1"/>
    </row>
    <row r="79" spans="1:110" ht="12.75">
      <c r="A79" s="55"/>
      <c r="B79" s="33"/>
      <c r="C79" s="34"/>
      <c r="D79" s="34"/>
      <c r="E79" s="155"/>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7"/>
      <c r="AP79" s="34"/>
      <c r="AQ79" s="196">
        <f>IF(LEN(Konusu)&gt;600,"Lütfen sözleşme konusunu forma sığabilmesi için kısaltınız.","")</f>
      </c>
      <c r="AR79" s="196"/>
      <c r="AS79" s="196"/>
      <c r="AT79" s="196"/>
      <c r="AU79" s="196"/>
      <c r="AV79" s="196"/>
      <c r="AW79" s="196"/>
      <c r="AX79" s="36"/>
      <c r="AY79" s="101"/>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13"/>
      <c r="CD79" s="113"/>
      <c r="CE79" s="113"/>
      <c r="CF79" s="113"/>
      <c r="CG79" s="113"/>
      <c r="CH79" s="101"/>
      <c r="CI79" s="101"/>
      <c r="CJ79" s="101"/>
      <c r="CK79" s="101"/>
      <c r="CL79" s="101"/>
      <c r="CM79" s="101"/>
      <c r="CN79" s="101"/>
      <c r="CO79" s="101"/>
      <c r="CP79" s="101"/>
      <c r="CQ79" s="101"/>
      <c r="CR79" s="101"/>
      <c r="CS79" s="101"/>
      <c r="CT79" s="101"/>
      <c r="CU79" s="101"/>
      <c r="CV79" s="101"/>
      <c r="CW79" s="101"/>
      <c r="CX79" s="101"/>
      <c r="CY79" s="101"/>
      <c r="CZ79" s="101"/>
      <c r="DA79" s="1"/>
      <c r="DB79" s="1"/>
      <c r="DC79" s="1"/>
      <c r="DD79" s="1"/>
      <c r="DE79" s="1"/>
      <c r="DF79" s="1"/>
    </row>
    <row r="80" spans="1:110" ht="12.75">
      <c r="A80" s="55"/>
      <c r="B80" s="33"/>
      <c r="C80" s="34"/>
      <c r="D80" s="34"/>
      <c r="E80" s="158"/>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60"/>
      <c r="AP80" s="34"/>
      <c r="AQ80" s="196"/>
      <c r="AR80" s="196"/>
      <c r="AS80" s="196"/>
      <c r="AT80" s="196"/>
      <c r="AU80" s="196"/>
      <c r="AV80" s="196"/>
      <c r="AW80" s="196"/>
      <c r="AX80" s="36"/>
      <c r="AY80" s="101"/>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13"/>
      <c r="CD80" s="113"/>
      <c r="CE80" s="113"/>
      <c r="CF80" s="113"/>
      <c r="CG80" s="113"/>
      <c r="CH80" s="101"/>
      <c r="CI80" s="101"/>
      <c r="CJ80" s="101"/>
      <c r="CK80" s="101"/>
      <c r="CL80" s="101"/>
      <c r="CM80" s="101"/>
      <c r="CN80" s="101"/>
      <c r="CO80" s="101"/>
      <c r="CP80" s="101"/>
      <c r="CQ80" s="101"/>
      <c r="CR80" s="101"/>
      <c r="CS80" s="101"/>
      <c r="CT80" s="101"/>
      <c r="CU80" s="101"/>
      <c r="CV80" s="101"/>
      <c r="CW80" s="101"/>
      <c r="CX80" s="101"/>
      <c r="CY80" s="101"/>
      <c r="CZ80" s="101"/>
      <c r="DA80" s="1"/>
      <c r="DB80" s="1"/>
      <c r="DC80" s="1"/>
      <c r="DD80" s="1"/>
      <c r="DE80" s="1"/>
      <c r="DF80" s="1"/>
    </row>
    <row r="81" spans="1:110" ht="12.75">
      <c r="A81" s="55"/>
      <c r="B81" s="33"/>
      <c r="C81" s="34"/>
      <c r="D81" s="34"/>
      <c r="E81" s="158"/>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60"/>
      <c r="AP81" s="34"/>
      <c r="AQ81" s="196"/>
      <c r="AR81" s="196"/>
      <c r="AS81" s="196"/>
      <c r="AT81" s="196"/>
      <c r="AU81" s="196"/>
      <c r="AV81" s="196"/>
      <c r="AW81" s="196"/>
      <c r="AX81" s="36"/>
      <c r="AY81" s="101"/>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13"/>
      <c r="CD81" s="113"/>
      <c r="CE81" s="113"/>
      <c r="CF81" s="113"/>
      <c r="CG81" s="113"/>
      <c r="CH81" s="101"/>
      <c r="CI81" s="101"/>
      <c r="CJ81" s="101"/>
      <c r="CK81" s="101"/>
      <c r="CL81" s="101"/>
      <c r="CM81" s="101"/>
      <c r="CN81" s="101"/>
      <c r="CO81" s="101"/>
      <c r="CP81" s="101"/>
      <c r="CQ81" s="101"/>
      <c r="CR81" s="101"/>
      <c r="CS81" s="101"/>
      <c r="CT81" s="101"/>
      <c r="CU81" s="101"/>
      <c r="CV81" s="101"/>
      <c r="CW81" s="101"/>
      <c r="CX81" s="101"/>
      <c r="CY81" s="101"/>
      <c r="CZ81" s="101"/>
      <c r="DA81" s="1"/>
      <c r="DB81" s="1"/>
      <c r="DC81" s="1"/>
      <c r="DD81" s="1"/>
      <c r="DE81" s="1"/>
      <c r="DF81" s="1"/>
    </row>
    <row r="82" spans="1:110" ht="12.75">
      <c r="A82" s="55"/>
      <c r="B82" s="33"/>
      <c r="C82" s="34"/>
      <c r="D82" s="34"/>
      <c r="E82" s="158"/>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60"/>
      <c r="AP82" s="34"/>
      <c r="AQ82" s="196"/>
      <c r="AR82" s="196"/>
      <c r="AS82" s="196"/>
      <c r="AT82" s="196"/>
      <c r="AU82" s="196"/>
      <c r="AV82" s="196"/>
      <c r="AW82" s="196"/>
      <c r="AX82" s="36"/>
      <c r="AY82" s="101"/>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13"/>
      <c r="CD82" s="113"/>
      <c r="CE82" s="113"/>
      <c r="CF82" s="113"/>
      <c r="CG82" s="113"/>
      <c r="CH82" s="101"/>
      <c r="CI82" s="101"/>
      <c r="CJ82" s="101"/>
      <c r="CK82" s="101"/>
      <c r="CL82" s="101"/>
      <c r="CM82" s="101"/>
      <c r="CN82" s="101"/>
      <c r="CO82" s="101"/>
      <c r="CP82" s="101"/>
      <c r="CQ82" s="101"/>
      <c r="CR82" s="101"/>
      <c r="CS82" s="101"/>
      <c r="CT82" s="101"/>
      <c r="CU82" s="101"/>
      <c r="CV82" s="101"/>
      <c r="CW82" s="101"/>
      <c r="CX82" s="101"/>
      <c r="CY82" s="101"/>
      <c r="CZ82" s="101"/>
      <c r="DA82" s="1"/>
      <c r="DB82" s="1"/>
      <c r="DC82" s="1"/>
      <c r="DD82" s="1"/>
      <c r="DE82" s="1"/>
      <c r="DF82" s="1"/>
    </row>
    <row r="83" spans="1:110" ht="12.75">
      <c r="A83" s="55"/>
      <c r="B83" s="33"/>
      <c r="C83" s="34"/>
      <c r="D83" s="34"/>
      <c r="E83" s="161"/>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3"/>
      <c r="AP83" s="34"/>
      <c r="AQ83" s="196"/>
      <c r="AR83" s="196"/>
      <c r="AS83" s="196"/>
      <c r="AT83" s="196"/>
      <c r="AU83" s="196"/>
      <c r="AV83" s="196"/>
      <c r="AW83" s="196"/>
      <c r="AX83" s="36"/>
      <c r="AY83" s="101"/>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13"/>
      <c r="CD83" s="113"/>
      <c r="CE83" s="113"/>
      <c r="CF83" s="113"/>
      <c r="CG83" s="113"/>
      <c r="CH83" s="101"/>
      <c r="CI83" s="101"/>
      <c r="CJ83" s="101"/>
      <c r="CK83" s="101"/>
      <c r="CL83" s="101"/>
      <c r="CM83" s="101"/>
      <c r="CN83" s="101"/>
      <c r="CO83" s="101"/>
      <c r="CP83" s="101"/>
      <c r="CQ83" s="101"/>
      <c r="CR83" s="101"/>
      <c r="CS83" s="101"/>
      <c r="CT83" s="101"/>
      <c r="CU83" s="101"/>
      <c r="CV83" s="101"/>
      <c r="CW83" s="101"/>
      <c r="CX83" s="101"/>
      <c r="CY83" s="101"/>
      <c r="CZ83" s="101"/>
      <c r="DA83" s="1"/>
      <c r="DB83" s="1"/>
      <c r="DC83" s="1"/>
      <c r="DD83" s="1"/>
      <c r="DE83" s="1"/>
      <c r="DF83" s="1"/>
    </row>
    <row r="84" spans="1:110" ht="12.75">
      <c r="A84" s="55"/>
      <c r="B84" s="90"/>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91"/>
      <c r="AY84" s="101"/>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13"/>
      <c r="CD84" s="113"/>
      <c r="CE84" s="113"/>
      <c r="CF84" s="113"/>
      <c r="CG84" s="113"/>
      <c r="CH84" s="101"/>
      <c r="CI84" s="101"/>
      <c r="CJ84" s="101"/>
      <c r="CK84" s="101"/>
      <c r="CL84" s="101"/>
      <c r="CM84" s="101"/>
      <c r="CN84" s="101"/>
      <c r="CO84" s="101"/>
      <c r="CP84" s="101"/>
      <c r="CQ84" s="101"/>
      <c r="CR84" s="101"/>
      <c r="CS84" s="101"/>
      <c r="CT84" s="101"/>
      <c r="CU84" s="101"/>
      <c r="CV84" s="101"/>
      <c r="CW84" s="101"/>
      <c r="CX84" s="101"/>
      <c r="CY84" s="101"/>
      <c r="CZ84" s="101"/>
      <c r="DA84" s="1"/>
      <c r="DB84" s="1"/>
      <c r="DC84" s="1"/>
      <c r="DD84" s="1"/>
      <c r="DE84" s="1"/>
      <c r="DF84" s="1"/>
    </row>
    <row r="85" spans="1:110" ht="12.75">
      <c r="A85" s="55"/>
      <c r="B85" s="90"/>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91"/>
      <c r="AY85" s="101"/>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13"/>
      <c r="CD85" s="113"/>
      <c r="CE85" s="113"/>
      <c r="CF85" s="113"/>
      <c r="CG85" s="113"/>
      <c r="CH85" s="101"/>
      <c r="CI85" s="101"/>
      <c r="CJ85" s="101"/>
      <c r="CK85" s="101"/>
      <c r="CL85" s="101"/>
      <c r="CM85" s="101"/>
      <c r="CN85" s="101"/>
      <c r="CO85" s="101"/>
      <c r="CP85" s="101"/>
      <c r="CQ85" s="101"/>
      <c r="CR85" s="101"/>
      <c r="CS85" s="101"/>
      <c r="CT85" s="101"/>
      <c r="CU85" s="101"/>
      <c r="CV85" s="101"/>
      <c r="CW85" s="101"/>
      <c r="CX85" s="101"/>
      <c r="CY85" s="101"/>
      <c r="CZ85" s="101"/>
      <c r="DA85" s="1"/>
      <c r="DB85" s="1"/>
      <c r="DC85" s="1"/>
      <c r="DD85" s="1"/>
      <c r="DE85" s="1"/>
      <c r="DF85" s="1"/>
    </row>
    <row r="86" spans="1:110" ht="12.75">
      <c r="A86" s="55"/>
      <c r="B86" s="90"/>
      <c r="C86" s="87"/>
      <c r="D86" s="88" t="s">
        <v>64</v>
      </c>
      <c r="E86" s="87" t="str">
        <f>IF(ISERROR(IF(BS5&lt;6,"Projeyi onaylayacak fakülte dekanının",VLOOKUP(H19,BK22:BL61,2,0))&amp;" (veya yerine vekalet eden kişinin) bilgilerini giriniz:"),"Lütfen 2. maddeyi kontrol ediniz, fakülte ve bölüm uyuşmuyor.",IF(BS5&lt;6,"Projeyi onaylayacak fakülte dekanının",VLOOKUP(H19,BK22:BL61,2,0))&amp;" (veya yerine vekalet eden kişinin) bilgilerini giriniz:")</f>
        <v>Projeyi onaylayacak fakülte dekanının (veya yerine vekalet eden kişinin) bilgilerini giriniz:</v>
      </c>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91"/>
      <c r="AY86" s="101"/>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13"/>
      <c r="CD86" s="113"/>
      <c r="CE86" s="113"/>
      <c r="CF86" s="113"/>
      <c r="CG86" s="113"/>
      <c r="CH86" s="101"/>
      <c r="CI86" s="101"/>
      <c r="CJ86" s="101"/>
      <c r="CK86" s="101"/>
      <c r="CL86" s="101"/>
      <c r="CM86" s="101"/>
      <c r="CN86" s="101"/>
      <c r="CO86" s="101"/>
      <c r="CP86" s="101"/>
      <c r="CQ86" s="101"/>
      <c r="CR86" s="101"/>
      <c r="CS86" s="101"/>
      <c r="CT86" s="101"/>
      <c r="CU86" s="101"/>
      <c r="CV86" s="101"/>
      <c r="CW86" s="101"/>
      <c r="CX86" s="101"/>
      <c r="CY86" s="101"/>
      <c r="CZ86" s="101"/>
      <c r="DA86" s="1"/>
      <c r="DB86" s="1"/>
      <c r="DC86" s="1"/>
      <c r="DD86" s="1"/>
      <c r="DE86" s="1"/>
      <c r="DF86" s="1"/>
    </row>
    <row r="87" spans="1:110" ht="12.75" customHeight="1">
      <c r="A87" s="55"/>
      <c r="B87" s="90"/>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91"/>
      <c r="AY87" s="101"/>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13"/>
      <c r="CD87" s="113"/>
      <c r="CE87" s="113"/>
      <c r="CF87" s="113"/>
      <c r="CG87" s="113"/>
      <c r="CH87" s="101"/>
      <c r="CI87" s="101"/>
      <c r="CJ87" s="101"/>
      <c r="CK87" s="101"/>
      <c r="CL87" s="101"/>
      <c r="CM87" s="101"/>
      <c r="CN87" s="101"/>
      <c r="CO87" s="101"/>
      <c r="CP87" s="101"/>
      <c r="CQ87" s="101"/>
      <c r="CR87" s="101"/>
      <c r="CS87" s="101"/>
      <c r="CT87" s="101"/>
      <c r="CU87" s="101"/>
      <c r="CV87" s="101"/>
      <c r="CW87" s="101"/>
      <c r="CX87" s="101"/>
      <c r="CY87" s="101"/>
      <c r="CZ87" s="101"/>
      <c r="DA87" s="1"/>
      <c r="DB87" s="1"/>
      <c r="DC87" s="1"/>
      <c r="DD87" s="1"/>
      <c r="DE87" s="1"/>
      <c r="DF87" s="1"/>
    </row>
    <row r="88" spans="1:110" ht="12.75" customHeight="1">
      <c r="A88" s="55"/>
      <c r="B88" s="33"/>
      <c r="C88" s="34"/>
      <c r="D88" s="34"/>
      <c r="E88" s="138" t="s">
        <v>140</v>
      </c>
      <c r="F88" s="138"/>
      <c r="G88" s="138"/>
      <c r="H88" s="138"/>
      <c r="I88" s="203"/>
      <c r="J88" s="204"/>
      <c r="K88" s="204"/>
      <c r="L88" s="204"/>
      <c r="M88" s="204"/>
      <c r="N88" s="204"/>
      <c r="O88" s="204"/>
      <c r="P88" s="204"/>
      <c r="Q88" s="204"/>
      <c r="R88" s="205"/>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6"/>
      <c r="AY88" s="101"/>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13"/>
      <c r="CD88" s="113"/>
      <c r="CE88" s="113"/>
      <c r="CF88" s="113"/>
      <c r="CG88" s="113"/>
      <c r="CH88" s="101"/>
      <c r="CI88" s="101"/>
      <c r="CJ88" s="101"/>
      <c r="CK88" s="101"/>
      <c r="CL88" s="101"/>
      <c r="CM88" s="101"/>
      <c r="CN88" s="101"/>
      <c r="CO88" s="101"/>
      <c r="CP88" s="101"/>
      <c r="CQ88" s="101"/>
      <c r="CR88" s="101"/>
      <c r="CS88" s="101"/>
      <c r="CT88" s="101"/>
      <c r="CU88" s="101"/>
      <c r="CV88" s="101"/>
      <c r="CW88" s="101"/>
      <c r="CX88" s="101"/>
      <c r="CY88" s="101"/>
      <c r="CZ88" s="101"/>
      <c r="DA88" s="1"/>
      <c r="DB88" s="1"/>
      <c r="DC88" s="1"/>
      <c r="DD88" s="1"/>
      <c r="DE88" s="1"/>
      <c r="DF88" s="1"/>
    </row>
    <row r="89" spans="1:110" ht="12.75" customHeight="1">
      <c r="A89" s="55"/>
      <c r="B89" s="33"/>
      <c r="C89" s="34"/>
      <c r="D89" s="34"/>
      <c r="E89" s="38"/>
      <c r="F89" s="38"/>
      <c r="G89" s="38"/>
      <c r="H89" s="38"/>
      <c r="I89" s="38"/>
      <c r="J89" s="38"/>
      <c r="K89" s="38"/>
      <c r="L89" s="38"/>
      <c r="M89" s="38"/>
      <c r="N89" s="38"/>
      <c r="O89" s="38"/>
      <c r="P89" s="38"/>
      <c r="Q89" s="38"/>
      <c r="R89" s="38"/>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6"/>
      <c r="AY89" s="101"/>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13"/>
      <c r="CD89" s="113"/>
      <c r="CE89" s="113"/>
      <c r="CF89" s="113"/>
      <c r="CG89" s="113"/>
      <c r="CH89" s="101"/>
      <c r="CI89" s="101"/>
      <c r="CJ89" s="101"/>
      <c r="CK89" s="101"/>
      <c r="CL89" s="101"/>
      <c r="CM89" s="101"/>
      <c r="CN89" s="101"/>
      <c r="CO89" s="101"/>
      <c r="CP89" s="101"/>
      <c r="CQ89" s="101"/>
      <c r="CR89" s="101"/>
      <c r="CS89" s="101"/>
      <c r="CT89" s="101"/>
      <c r="CU89" s="101"/>
      <c r="CV89" s="101"/>
      <c r="CW89" s="101"/>
      <c r="CX89" s="101"/>
      <c r="CY89" s="101"/>
      <c r="CZ89" s="101"/>
      <c r="DA89" s="1"/>
      <c r="DB89" s="1"/>
      <c r="DC89" s="1"/>
      <c r="DD89" s="1"/>
      <c r="DE89" s="1"/>
      <c r="DF89" s="1"/>
    </row>
    <row r="90" spans="1:110" ht="12.75" customHeight="1">
      <c r="A90" s="55"/>
      <c r="B90" s="33"/>
      <c r="C90" s="34"/>
      <c r="D90" s="34"/>
      <c r="E90" s="138" t="s">
        <v>32</v>
      </c>
      <c r="F90" s="138"/>
      <c r="G90" s="138"/>
      <c r="H90" s="138"/>
      <c r="I90" s="203"/>
      <c r="J90" s="204"/>
      <c r="K90" s="204"/>
      <c r="L90" s="204"/>
      <c r="M90" s="204"/>
      <c r="N90" s="204"/>
      <c r="O90" s="204"/>
      <c r="P90" s="204"/>
      <c r="Q90" s="204"/>
      <c r="R90" s="205"/>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6"/>
      <c r="AY90" s="101"/>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13"/>
      <c r="CD90" s="113"/>
      <c r="CE90" s="113"/>
      <c r="CF90" s="113"/>
      <c r="CG90" s="113"/>
      <c r="CH90" s="101"/>
      <c r="CI90" s="101"/>
      <c r="CJ90" s="101"/>
      <c r="CK90" s="101"/>
      <c r="CL90" s="101"/>
      <c r="CM90" s="101"/>
      <c r="CN90" s="101"/>
      <c r="CO90" s="101"/>
      <c r="CP90" s="101"/>
      <c r="CQ90" s="101"/>
      <c r="CR90" s="101"/>
      <c r="CS90" s="101"/>
      <c r="CT90" s="101"/>
      <c r="CU90" s="101"/>
      <c r="CV90" s="101"/>
      <c r="CW90" s="101"/>
      <c r="CX90" s="101"/>
      <c r="CY90" s="101"/>
      <c r="CZ90" s="101"/>
      <c r="DA90" s="1"/>
      <c r="DB90" s="1"/>
      <c r="DC90" s="1"/>
      <c r="DD90" s="1"/>
      <c r="DE90" s="1"/>
      <c r="DF90" s="1"/>
    </row>
    <row r="91" spans="1:110" ht="12.75">
      <c r="A91" s="55"/>
      <c r="B91" s="33"/>
      <c r="C91" s="34"/>
      <c r="D91" s="34"/>
      <c r="E91" s="38"/>
      <c r="F91" s="38"/>
      <c r="G91" s="38"/>
      <c r="H91" s="38"/>
      <c r="I91" s="38"/>
      <c r="J91" s="38"/>
      <c r="K91" s="38"/>
      <c r="L91" s="38"/>
      <c r="M91" s="38"/>
      <c r="N91" s="38"/>
      <c r="O91" s="38"/>
      <c r="P91" s="38"/>
      <c r="Q91" s="38"/>
      <c r="R91" s="38"/>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6"/>
      <c r="AY91" s="101"/>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13"/>
      <c r="CD91" s="113"/>
      <c r="CE91" s="113"/>
      <c r="CF91" s="113"/>
      <c r="CG91" s="113"/>
      <c r="CH91" s="101"/>
      <c r="CI91" s="101"/>
      <c r="CJ91" s="101"/>
      <c r="CK91" s="101"/>
      <c r="CL91" s="101"/>
      <c r="CM91" s="101"/>
      <c r="CN91" s="101"/>
      <c r="CO91" s="101"/>
      <c r="CP91" s="101"/>
      <c r="CQ91" s="101"/>
      <c r="CR91" s="101"/>
      <c r="CS91" s="101"/>
      <c r="CT91" s="101"/>
      <c r="CU91" s="101"/>
      <c r="CV91" s="101"/>
      <c r="CW91" s="101"/>
      <c r="CX91" s="101"/>
      <c r="CY91" s="101"/>
      <c r="CZ91" s="101"/>
      <c r="DA91" s="1"/>
      <c r="DB91" s="1"/>
      <c r="DC91" s="1"/>
      <c r="DD91" s="1"/>
      <c r="DE91" s="1"/>
      <c r="DF91" s="1"/>
    </row>
    <row r="92" spans="1:110" ht="12.75">
      <c r="A92" s="55"/>
      <c r="B92" s="33"/>
      <c r="C92" s="34"/>
      <c r="D92" s="34"/>
      <c r="E92" s="138" t="s">
        <v>33</v>
      </c>
      <c r="F92" s="138"/>
      <c r="G92" s="138"/>
      <c r="H92" s="138"/>
      <c r="I92" s="203"/>
      <c r="J92" s="204"/>
      <c r="K92" s="204"/>
      <c r="L92" s="204"/>
      <c r="M92" s="204"/>
      <c r="N92" s="204"/>
      <c r="O92" s="204"/>
      <c r="P92" s="204"/>
      <c r="Q92" s="204"/>
      <c r="R92" s="205"/>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6"/>
      <c r="AY92" s="101"/>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13"/>
      <c r="CD92" s="113"/>
      <c r="CE92" s="113"/>
      <c r="CF92" s="113"/>
      <c r="CG92" s="113"/>
      <c r="CH92" s="101"/>
      <c r="CI92" s="101"/>
      <c r="CJ92" s="101"/>
      <c r="CK92" s="101"/>
      <c r="CL92" s="101"/>
      <c r="CM92" s="101"/>
      <c r="CN92" s="101"/>
      <c r="CO92" s="101"/>
      <c r="CP92" s="101"/>
      <c r="CQ92" s="101"/>
      <c r="CR92" s="101"/>
      <c r="CS92" s="101"/>
      <c r="CT92" s="101"/>
      <c r="CU92" s="101"/>
      <c r="CV92" s="101"/>
      <c r="CW92" s="101"/>
      <c r="CX92" s="101"/>
      <c r="CY92" s="101"/>
      <c r="CZ92" s="101"/>
      <c r="DA92" s="1"/>
      <c r="DB92" s="1"/>
      <c r="DC92" s="1"/>
      <c r="DD92" s="1"/>
      <c r="DE92" s="1"/>
      <c r="DF92" s="1"/>
    </row>
    <row r="93" spans="1:110" ht="12.75">
      <c r="A93" s="55"/>
      <c r="B93" s="33"/>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6"/>
      <c r="AY93" s="101"/>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13"/>
      <c r="CD93" s="113"/>
      <c r="CE93" s="113"/>
      <c r="CF93" s="113"/>
      <c r="CG93" s="113"/>
      <c r="CH93" s="101"/>
      <c r="CI93" s="101"/>
      <c r="CJ93" s="101"/>
      <c r="CK93" s="101"/>
      <c r="CL93" s="101"/>
      <c r="CM93" s="101"/>
      <c r="CN93" s="101"/>
      <c r="CO93" s="101"/>
      <c r="CP93" s="101"/>
      <c r="CQ93" s="101"/>
      <c r="CR93" s="101"/>
      <c r="CS93" s="101"/>
      <c r="CT93" s="101"/>
      <c r="CU93" s="101"/>
      <c r="CV93" s="101"/>
      <c r="CW93" s="101"/>
      <c r="CX93" s="101"/>
      <c r="CY93" s="101"/>
      <c r="CZ93" s="101"/>
      <c r="DA93" s="1"/>
      <c r="DB93" s="1"/>
      <c r="DC93" s="1"/>
      <c r="DD93" s="1"/>
      <c r="DE93" s="1"/>
      <c r="DF93" s="1"/>
    </row>
    <row r="94" spans="1:110" ht="12.75" customHeight="1">
      <c r="A94" s="55"/>
      <c r="B94" s="33"/>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6"/>
      <c r="AY94" s="101"/>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13"/>
      <c r="CD94" s="113"/>
      <c r="CE94" s="113"/>
      <c r="CF94" s="113"/>
      <c r="CG94" s="113"/>
      <c r="CH94" s="101"/>
      <c r="CI94" s="101"/>
      <c r="CJ94" s="101"/>
      <c r="CK94" s="101"/>
      <c r="CL94" s="101"/>
      <c r="CM94" s="101"/>
      <c r="CN94" s="101"/>
      <c r="CO94" s="101"/>
      <c r="CP94" s="101"/>
      <c r="CQ94" s="101"/>
      <c r="CR94" s="101"/>
      <c r="CS94" s="101"/>
      <c r="CT94" s="101"/>
      <c r="CU94" s="101"/>
      <c r="CV94" s="101"/>
      <c r="CW94" s="101"/>
      <c r="CX94" s="101"/>
      <c r="CY94" s="101"/>
      <c r="CZ94" s="101"/>
      <c r="DA94" s="1"/>
      <c r="DB94" s="1"/>
      <c r="DC94" s="1"/>
      <c r="DD94" s="1"/>
      <c r="DE94" s="1"/>
      <c r="DF94" s="1"/>
    </row>
    <row r="95" spans="1:110" ht="12.75">
      <c r="A95" s="55"/>
      <c r="B95" s="33"/>
      <c r="C95" s="34"/>
      <c r="D95" s="44" t="s">
        <v>70</v>
      </c>
      <c r="E95" s="34" t="str">
        <f>IF(BS5&lt;6,"Projeyi onaylayacak bölüm başkanının (veya dengi birim yöneticisinin) bilgilerini giriniz:","Bu adımı atlayınız.")</f>
        <v>Projeyi onaylayacak bölüm başkanının (veya dengi birim yöneticisinin) bilgilerini giriniz:</v>
      </c>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6"/>
      <c r="AY95" s="101"/>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13"/>
      <c r="CD95" s="113"/>
      <c r="CE95" s="113"/>
      <c r="CF95" s="113"/>
      <c r="CG95" s="113"/>
      <c r="CH95" s="101"/>
      <c r="CI95" s="101"/>
      <c r="CJ95" s="101"/>
      <c r="CK95" s="101"/>
      <c r="CL95" s="101"/>
      <c r="CM95" s="101"/>
      <c r="CN95" s="101"/>
      <c r="CO95" s="101"/>
      <c r="CP95" s="101"/>
      <c r="CQ95" s="101"/>
      <c r="CR95" s="101"/>
      <c r="CS95" s="101"/>
      <c r="CT95" s="101"/>
      <c r="CU95" s="101"/>
      <c r="CV95" s="101"/>
      <c r="CW95" s="101"/>
      <c r="CX95" s="101"/>
      <c r="CY95" s="101"/>
      <c r="CZ95" s="101"/>
      <c r="DA95" s="1"/>
      <c r="DB95" s="1"/>
      <c r="DC95" s="1"/>
      <c r="DD95" s="1"/>
      <c r="DE95" s="1"/>
      <c r="DF95" s="1"/>
    </row>
    <row r="96" spans="1:110" ht="12.75">
      <c r="A96" s="55"/>
      <c r="B96" s="33"/>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6"/>
      <c r="AY96" s="101"/>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13"/>
      <c r="CD96" s="113"/>
      <c r="CE96" s="113"/>
      <c r="CF96" s="113"/>
      <c r="CG96" s="113"/>
      <c r="CH96" s="101"/>
      <c r="CI96" s="101"/>
      <c r="CJ96" s="101"/>
      <c r="CK96" s="101"/>
      <c r="CL96" s="101"/>
      <c r="CM96" s="101"/>
      <c r="CN96" s="101"/>
      <c r="CO96" s="101"/>
      <c r="CP96" s="101"/>
      <c r="CQ96" s="101"/>
      <c r="CR96" s="101"/>
      <c r="CS96" s="101"/>
      <c r="CT96" s="101"/>
      <c r="CU96" s="101"/>
      <c r="CV96" s="101"/>
      <c r="CW96" s="101"/>
      <c r="CX96" s="101"/>
      <c r="CY96" s="101"/>
      <c r="CZ96" s="101"/>
      <c r="DA96" s="1"/>
      <c r="DB96" s="1"/>
      <c r="DC96" s="1"/>
      <c r="DD96" s="1"/>
      <c r="DE96" s="1"/>
      <c r="DF96" s="1"/>
    </row>
    <row r="97" spans="1:110" ht="12.75">
      <c r="A97" s="55"/>
      <c r="B97" s="33"/>
      <c r="C97" s="34"/>
      <c r="D97" s="34"/>
      <c r="E97" s="138" t="str">
        <f>IF(E95="Bu adımı atlayınız.","","Ünvanı:")</f>
        <v>Ünvanı:</v>
      </c>
      <c r="F97" s="138"/>
      <c r="G97" s="138"/>
      <c r="H97" s="138"/>
      <c r="I97" s="203"/>
      <c r="J97" s="204"/>
      <c r="K97" s="204"/>
      <c r="L97" s="204"/>
      <c r="M97" s="204"/>
      <c r="N97" s="204"/>
      <c r="O97" s="204"/>
      <c r="P97" s="204"/>
      <c r="Q97" s="204"/>
      <c r="R97" s="205"/>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6"/>
      <c r="AY97" s="101"/>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13"/>
      <c r="CD97" s="113"/>
      <c r="CE97" s="113"/>
      <c r="CF97" s="113"/>
      <c r="CG97" s="113"/>
      <c r="CH97" s="101"/>
      <c r="CI97" s="101"/>
      <c r="CJ97" s="101"/>
      <c r="CK97" s="101"/>
      <c r="CL97" s="101"/>
      <c r="CM97" s="101"/>
      <c r="CN97" s="101"/>
      <c r="CO97" s="101"/>
      <c r="CP97" s="101"/>
      <c r="CQ97" s="101"/>
      <c r="CR97" s="101"/>
      <c r="CS97" s="101"/>
      <c r="CT97" s="101"/>
      <c r="CU97" s="101"/>
      <c r="CV97" s="101"/>
      <c r="CW97" s="101"/>
      <c r="CX97" s="101"/>
      <c r="CY97" s="101"/>
      <c r="CZ97" s="101"/>
      <c r="DA97" s="1"/>
      <c r="DB97" s="1"/>
      <c r="DC97" s="1"/>
      <c r="DD97" s="1"/>
      <c r="DE97" s="1"/>
      <c r="DF97" s="1"/>
    </row>
    <row r="98" spans="1:110" ht="12.75">
      <c r="A98" s="55"/>
      <c r="B98" s="33"/>
      <c r="C98" s="34"/>
      <c r="D98" s="34"/>
      <c r="E98" s="38"/>
      <c r="F98" s="38"/>
      <c r="G98" s="38"/>
      <c r="H98" s="38"/>
      <c r="I98" s="38"/>
      <c r="J98" s="38"/>
      <c r="K98" s="38"/>
      <c r="L98" s="38"/>
      <c r="M98" s="38"/>
      <c r="N98" s="38"/>
      <c r="O98" s="38"/>
      <c r="P98" s="38"/>
      <c r="Q98" s="38"/>
      <c r="R98" s="38"/>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6"/>
      <c r="AY98" s="101"/>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13"/>
      <c r="CD98" s="113"/>
      <c r="CE98" s="113"/>
      <c r="CF98" s="113"/>
      <c r="CG98" s="113"/>
      <c r="CH98" s="101"/>
      <c r="CI98" s="101"/>
      <c r="CJ98" s="101"/>
      <c r="CK98" s="101"/>
      <c r="CL98" s="101"/>
      <c r="CM98" s="101"/>
      <c r="CN98" s="101"/>
      <c r="CO98" s="101"/>
      <c r="CP98" s="101"/>
      <c r="CQ98" s="101"/>
      <c r="CR98" s="101"/>
      <c r="CS98" s="101"/>
      <c r="CT98" s="101"/>
      <c r="CU98" s="101"/>
      <c r="CV98" s="101"/>
      <c r="CW98" s="101"/>
      <c r="CX98" s="101"/>
      <c r="CY98" s="101"/>
      <c r="CZ98" s="101"/>
      <c r="DA98" s="1"/>
      <c r="DB98" s="1"/>
      <c r="DC98" s="1"/>
      <c r="DD98" s="1"/>
      <c r="DE98" s="1"/>
      <c r="DF98" s="1"/>
    </row>
    <row r="99" spans="1:110" ht="12.75">
      <c r="A99" s="55"/>
      <c r="B99" s="33"/>
      <c r="C99" s="34"/>
      <c r="D99" s="34"/>
      <c r="E99" s="138" t="str">
        <f>IF(E95="Bu adımı atlayınız.","","Adı:")</f>
        <v>Adı:</v>
      </c>
      <c r="F99" s="138"/>
      <c r="G99" s="138"/>
      <c r="H99" s="138"/>
      <c r="I99" s="203"/>
      <c r="J99" s="204"/>
      <c r="K99" s="204"/>
      <c r="L99" s="204"/>
      <c r="M99" s="204"/>
      <c r="N99" s="204"/>
      <c r="O99" s="204"/>
      <c r="P99" s="204"/>
      <c r="Q99" s="204"/>
      <c r="R99" s="205"/>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6"/>
      <c r="AY99" s="101"/>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13"/>
      <c r="CD99" s="113"/>
      <c r="CE99" s="113"/>
      <c r="CF99" s="113"/>
      <c r="CG99" s="113"/>
      <c r="CH99" s="101"/>
      <c r="CI99" s="101"/>
      <c r="CJ99" s="101"/>
      <c r="CK99" s="101"/>
      <c r="CL99" s="101"/>
      <c r="CM99" s="101"/>
      <c r="CN99" s="101"/>
      <c r="CO99" s="101"/>
      <c r="CP99" s="101"/>
      <c r="CQ99" s="101"/>
      <c r="CR99" s="101"/>
      <c r="CS99" s="101"/>
      <c r="CT99" s="101"/>
      <c r="CU99" s="101"/>
      <c r="CV99" s="101"/>
      <c r="CW99" s="101"/>
      <c r="CX99" s="101"/>
      <c r="CY99" s="101"/>
      <c r="CZ99" s="101"/>
      <c r="DA99" s="1"/>
      <c r="DB99" s="1"/>
      <c r="DC99" s="1"/>
      <c r="DD99" s="1"/>
      <c r="DE99" s="1"/>
      <c r="DF99" s="1"/>
    </row>
    <row r="100" spans="1:110" ht="12.75">
      <c r="A100" s="55"/>
      <c r="B100" s="33"/>
      <c r="C100" s="34"/>
      <c r="D100" s="34"/>
      <c r="E100" s="38"/>
      <c r="F100" s="38"/>
      <c r="G100" s="38"/>
      <c r="H100" s="38"/>
      <c r="I100" s="38"/>
      <c r="J100" s="38"/>
      <c r="K100" s="38"/>
      <c r="L100" s="38"/>
      <c r="M100" s="38"/>
      <c r="N100" s="38"/>
      <c r="O100" s="38"/>
      <c r="P100" s="38"/>
      <c r="Q100" s="38"/>
      <c r="R100" s="38"/>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6"/>
      <c r="AY100" s="101"/>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13"/>
      <c r="CD100" s="113"/>
      <c r="CE100" s="113"/>
      <c r="CF100" s="113"/>
      <c r="CG100" s="113"/>
      <c r="CH100" s="101"/>
      <c r="CI100" s="101"/>
      <c r="CJ100" s="101"/>
      <c r="CK100" s="101"/>
      <c r="CL100" s="101"/>
      <c r="CM100" s="101"/>
      <c r="CN100" s="101"/>
      <c r="CO100" s="101"/>
      <c r="CP100" s="101"/>
      <c r="CQ100" s="101"/>
      <c r="CR100" s="101"/>
      <c r="CS100" s="101"/>
      <c r="CT100" s="101"/>
      <c r="CU100" s="101"/>
      <c r="CV100" s="101"/>
      <c r="CW100" s="101"/>
      <c r="CX100" s="101"/>
      <c r="CY100" s="101"/>
      <c r="CZ100" s="101"/>
      <c r="DA100" s="1"/>
      <c r="DB100" s="1"/>
      <c r="DC100" s="1"/>
      <c r="DD100" s="1"/>
      <c r="DE100" s="1"/>
      <c r="DF100" s="1"/>
    </row>
    <row r="101" spans="1:110" ht="12.75">
      <c r="A101" s="55"/>
      <c r="B101" s="33"/>
      <c r="C101" s="34"/>
      <c r="D101" s="34"/>
      <c r="E101" s="138" t="str">
        <f>IF(E95="Bu adımı atlayınız.","","Soyadı:")</f>
        <v>Soyadı:</v>
      </c>
      <c r="F101" s="138"/>
      <c r="G101" s="138"/>
      <c r="H101" s="138"/>
      <c r="I101" s="203"/>
      <c r="J101" s="204"/>
      <c r="K101" s="204"/>
      <c r="L101" s="204"/>
      <c r="M101" s="204"/>
      <c r="N101" s="204"/>
      <c r="O101" s="204"/>
      <c r="P101" s="204"/>
      <c r="Q101" s="204"/>
      <c r="R101" s="205"/>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6"/>
      <c r="AY101" s="101"/>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13"/>
      <c r="CD101" s="113"/>
      <c r="CE101" s="113"/>
      <c r="CF101" s="113"/>
      <c r="CG101" s="113"/>
      <c r="CH101" s="101"/>
      <c r="CI101" s="101"/>
      <c r="CJ101" s="101"/>
      <c r="CK101" s="101"/>
      <c r="CL101" s="101"/>
      <c r="CM101" s="101"/>
      <c r="CN101" s="101"/>
      <c r="CO101" s="101"/>
      <c r="CP101" s="101"/>
      <c r="CQ101" s="101"/>
      <c r="CR101" s="101"/>
      <c r="CS101" s="101"/>
      <c r="CT101" s="101"/>
      <c r="CU101" s="101"/>
      <c r="CV101" s="101"/>
      <c r="CW101" s="101"/>
      <c r="CX101" s="101"/>
      <c r="CY101" s="101"/>
      <c r="CZ101" s="101"/>
      <c r="DA101" s="1"/>
      <c r="DB101" s="1"/>
      <c r="DC101" s="1"/>
      <c r="DD101" s="1"/>
      <c r="DE101" s="1"/>
      <c r="DF101" s="1"/>
    </row>
    <row r="102" spans="1:110" ht="12.75">
      <c r="A102" s="55"/>
      <c r="B102" s="33"/>
      <c r="C102" s="37"/>
      <c r="D102" s="37"/>
      <c r="E102" s="37"/>
      <c r="F102" s="37"/>
      <c r="G102" s="37"/>
      <c r="H102" s="37"/>
      <c r="I102" s="37"/>
      <c r="J102" s="43"/>
      <c r="K102" s="43"/>
      <c r="L102" s="43"/>
      <c r="M102" s="43"/>
      <c r="N102" s="43"/>
      <c r="O102" s="43"/>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6"/>
      <c r="AY102" s="101"/>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13"/>
      <c r="CD102" s="113"/>
      <c r="CE102" s="113"/>
      <c r="CF102" s="113"/>
      <c r="CG102" s="113"/>
      <c r="CH102" s="101"/>
      <c r="CI102" s="101"/>
      <c r="CJ102" s="101"/>
      <c r="CK102" s="101"/>
      <c r="CL102" s="101"/>
      <c r="CM102" s="101"/>
      <c r="CN102" s="101"/>
      <c r="CO102" s="101"/>
      <c r="CP102" s="101"/>
      <c r="CQ102" s="101"/>
      <c r="CR102" s="101"/>
      <c r="CS102" s="101"/>
      <c r="CT102" s="101"/>
      <c r="CU102" s="101"/>
      <c r="CV102" s="101"/>
      <c r="CW102" s="101"/>
      <c r="CX102" s="101"/>
      <c r="CY102" s="101"/>
      <c r="CZ102" s="101"/>
      <c r="DA102" s="1"/>
      <c r="DB102" s="1"/>
      <c r="DC102" s="1"/>
      <c r="DD102" s="1"/>
      <c r="DE102" s="1"/>
      <c r="DF102" s="1"/>
    </row>
    <row r="103" spans="1:110" ht="12.75">
      <c r="A103" s="55"/>
      <c r="B103" s="33"/>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6"/>
      <c r="AY103" s="101"/>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13"/>
      <c r="CD103" s="113"/>
      <c r="CE103" s="113"/>
      <c r="CF103" s="113"/>
      <c r="CG103" s="113"/>
      <c r="CH103" s="101"/>
      <c r="CI103" s="101"/>
      <c r="CJ103" s="101"/>
      <c r="CK103" s="101"/>
      <c r="CL103" s="101"/>
      <c r="CM103" s="101"/>
      <c r="CN103" s="101"/>
      <c r="CO103" s="101"/>
      <c r="CP103" s="101"/>
      <c r="CQ103" s="101"/>
      <c r="CR103" s="101"/>
      <c r="CS103" s="101"/>
      <c r="CT103" s="101"/>
      <c r="CU103" s="101"/>
      <c r="CV103" s="101"/>
      <c r="CW103" s="101"/>
      <c r="CX103" s="101"/>
      <c r="CY103" s="101"/>
      <c r="CZ103" s="101"/>
      <c r="DA103" s="1"/>
      <c r="DB103" s="1"/>
      <c r="DC103" s="1"/>
      <c r="DD103" s="1"/>
      <c r="DE103" s="1"/>
      <c r="DF103" s="1"/>
    </row>
    <row r="104" spans="1:110" ht="12.75">
      <c r="A104" s="55"/>
      <c r="B104" s="33"/>
      <c r="C104" s="34"/>
      <c r="D104" s="44" t="s">
        <v>83</v>
      </c>
      <c r="E104" s="34" t="s">
        <v>63</v>
      </c>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6"/>
      <c r="AY104" s="101"/>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13"/>
      <c r="CD104" s="113"/>
      <c r="CE104" s="113"/>
      <c r="CF104" s="113"/>
      <c r="CG104" s="113"/>
      <c r="CH104" s="101"/>
      <c r="CI104" s="101"/>
      <c r="CJ104" s="101"/>
      <c r="CK104" s="101"/>
      <c r="CL104" s="101"/>
      <c r="CM104" s="101"/>
      <c r="CN104" s="101"/>
      <c r="CO104" s="101"/>
      <c r="CP104" s="101"/>
      <c r="CQ104" s="101"/>
      <c r="CR104" s="101"/>
      <c r="CS104" s="101"/>
      <c r="CT104" s="101"/>
      <c r="CU104" s="101"/>
      <c r="CV104" s="101"/>
      <c r="CW104" s="101"/>
      <c r="CX104" s="101"/>
      <c r="CY104" s="101"/>
      <c r="CZ104" s="101"/>
      <c r="DA104" s="1"/>
      <c r="DB104" s="1"/>
      <c r="DC104" s="1"/>
      <c r="DD104" s="1"/>
      <c r="DE104" s="1"/>
      <c r="DF104" s="1"/>
    </row>
    <row r="105" spans="1:110" ht="12.75">
      <c r="A105" s="55"/>
      <c r="B105" s="33"/>
      <c r="C105" s="34"/>
      <c r="D105" s="34"/>
      <c r="E105" s="34" t="s">
        <v>129</v>
      </c>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6"/>
      <c r="AY105" s="101"/>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13"/>
      <c r="CD105" s="113"/>
      <c r="CE105" s="113"/>
      <c r="CF105" s="113"/>
      <c r="CG105" s="113"/>
      <c r="CH105" s="101"/>
      <c r="CI105" s="101"/>
      <c r="CJ105" s="101"/>
      <c r="CK105" s="101"/>
      <c r="CL105" s="101"/>
      <c r="CM105" s="101"/>
      <c r="CN105" s="101"/>
      <c r="CO105" s="101"/>
      <c r="CP105" s="101"/>
      <c r="CQ105" s="101"/>
      <c r="CR105" s="101"/>
      <c r="CS105" s="101"/>
      <c r="CT105" s="101"/>
      <c r="CU105" s="101"/>
      <c r="CV105" s="101"/>
      <c r="CW105" s="101"/>
      <c r="CX105" s="101"/>
      <c r="CY105" s="101"/>
      <c r="CZ105" s="101"/>
      <c r="DA105" s="1"/>
      <c r="DB105" s="1"/>
      <c r="DC105" s="1"/>
      <c r="DD105" s="1"/>
      <c r="DE105" s="1"/>
      <c r="DF105" s="1"/>
    </row>
    <row r="106" spans="1:110" ht="12.75">
      <c r="A106" s="55"/>
      <c r="B106" s="33"/>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6"/>
      <c r="AY106" s="101"/>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13"/>
      <c r="CD106" s="113"/>
      <c r="CE106" s="113"/>
      <c r="CF106" s="113"/>
      <c r="CG106" s="113"/>
      <c r="CH106" s="101"/>
      <c r="CI106" s="101"/>
      <c r="CJ106" s="101"/>
      <c r="CK106" s="101"/>
      <c r="CL106" s="101"/>
      <c r="CM106" s="101"/>
      <c r="CN106" s="101"/>
      <c r="CO106" s="101"/>
      <c r="CP106" s="101"/>
      <c r="CQ106" s="101"/>
      <c r="CR106" s="101"/>
      <c r="CS106" s="101"/>
      <c r="CT106" s="101"/>
      <c r="CU106" s="101"/>
      <c r="CV106" s="101"/>
      <c r="CW106" s="101"/>
      <c r="CX106" s="101"/>
      <c r="CY106" s="101"/>
      <c r="CZ106" s="101"/>
      <c r="DA106" s="1"/>
      <c r="DB106" s="1"/>
      <c r="DC106" s="1"/>
      <c r="DD106" s="1"/>
      <c r="DE106" s="1"/>
      <c r="DF106" s="1"/>
    </row>
    <row r="107" spans="1:110" ht="12.75">
      <c r="A107" s="55"/>
      <c r="B107" s="33"/>
      <c r="C107" s="34"/>
      <c r="D107" s="34"/>
      <c r="E107" s="138" t="s">
        <v>138</v>
      </c>
      <c r="F107" s="138"/>
      <c r="G107" s="138"/>
      <c r="H107" s="138"/>
      <c r="I107" s="203"/>
      <c r="J107" s="204"/>
      <c r="K107" s="204"/>
      <c r="L107" s="204"/>
      <c r="M107" s="204"/>
      <c r="N107" s="204"/>
      <c r="O107" s="204"/>
      <c r="P107" s="204"/>
      <c r="Q107" s="204"/>
      <c r="R107" s="204"/>
      <c r="S107" s="204"/>
      <c r="T107" s="204"/>
      <c r="U107" s="204"/>
      <c r="V107" s="204"/>
      <c r="W107" s="204"/>
      <c r="X107" s="204"/>
      <c r="Y107" s="204"/>
      <c r="Z107" s="204"/>
      <c r="AA107" s="204"/>
      <c r="AB107" s="205"/>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6"/>
      <c r="AY107" s="101"/>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13"/>
      <c r="CD107" s="113"/>
      <c r="CE107" s="113"/>
      <c r="CF107" s="113"/>
      <c r="CG107" s="113"/>
      <c r="CH107" s="101"/>
      <c r="CI107" s="101"/>
      <c r="CJ107" s="101"/>
      <c r="CK107" s="101"/>
      <c r="CL107" s="101"/>
      <c r="CM107" s="101"/>
      <c r="CN107" s="101"/>
      <c r="CO107" s="101"/>
      <c r="CP107" s="101"/>
      <c r="CQ107" s="101"/>
      <c r="CR107" s="101"/>
      <c r="CS107" s="101"/>
      <c r="CT107" s="101"/>
      <c r="CU107" s="101"/>
      <c r="CV107" s="101"/>
      <c r="CW107" s="101"/>
      <c r="CX107" s="101"/>
      <c r="CY107" s="101"/>
      <c r="CZ107" s="101"/>
      <c r="DA107" s="1"/>
      <c r="DB107" s="1"/>
      <c r="DC107" s="1"/>
      <c r="DD107" s="1"/>
      <c r="DE107" s="1"/>
      <c r="DF107" s="1"/>
    </row>
    <row r="108" spans="1:110" ht="12.75">
      <c r="A108" s="55"/>
      <c r="B108" s="33"/>
      <c r="C108" s="37"/>
      <c r="D108" s="3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6"/>
      <c r="AY108" s="101"/>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13"/>
      <c r="CD108" s="113"/>
      <c r="CE108" s="113"/>
      <c r="CF108" s="113"/>
      <c r="CG108" s="113"/>
      <c r="CH108" s="101"/>
      <c r="CI108" s="101"/>
      <c r="CJ108" s="101"/>
      <c r="CK108" s="101"/>
      <c r="CL108" s="101"/>
      <c r="CM108" s="101"/>
      <c r="CN108" s="101"/>
      <c r="CO108" s="101"/>
      <c r="CP108" s="101"/>
      <c r="CQ108" s="101"/>
      <c r="CR108" s="101"/>
      <c r="CS108" s="101"/>
      <c r="CT108" s="101"/>
      <c r="CU108" s="101"/>
      <c r="CV108" s="101"/>
      <c r="CW108" s="101"/>
      <c r="CX108" s="101"/>
      <c r="CY108" s="101"/>
      <c r="CZ108" s="101"/>
      <c r="DA108" s="1"/>
      <c r="DB108" s="1"/>
      <c r="DC108" s="1"/>
      <c r="DD108" s="1"/>
      <c r="DE108" s="1"/>
      <c r="DF108" s="1"/>
    </row>
    <row r="109" spans="1:110" ht="12.75">
      <c r="A109" s="55"/>
      <c r="B109" s="33"/>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6"/>
      <c r="AY109" s="101"/>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13"/>
      <c r="CD109" s="113"/>
      <c r="CE109" s="113"/>
      <c r="CF109" s="113"/>
      <c r="CG109" s="113"/>
      <c r="CH109" s="101"/>
      <c r="CI109" s="101"/>
      <c r="CJ109" s="101"/>
      <c r="CK109" s="101"/>
      <c r="CL109" s="101"/>
      <c r="CM109" s="101"/>
      <c r="CN109" s="101"/>
      <c r="CO109" s="101"/>
      <c r="CP109" s="101"/>
      <c r="CQ109" s="101"/>
      <c r="CR109" s="101"/>
      <c r="CS109" s="101"/>
      <c r="CT109" s="101"/>
      <c r="CU109" s="101"/>
      <c r="CV109" s="101"/>
      <c r="CW109" s="101"/>
      <c r="CX109" s="101"/>
      <c r="CY109" s="101"/>
      <c r="CZ109" s="101"/>
      <c r="DA109" s="1"/>
      <c r="DB109" s="1"/>
      <c r="DC109" s="1"/>
      <c r="DD109" s="1"/>
      <c r="DE109" s="1"/>
      <c r="DF109" s="1"/>
    </row>
    <row r="110" spans="1:110" ht="12.75">
      <c r="A110" s="55"/>
      <c r="B110" s="33"/>
      <c r="C110" s="34"/>
      <c r="D110" s="44" t="s">
        <v>84</v>
      </c>
      <c r="E110" s="34" t="s">
        <v>130</v>
      </c>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6"/>
      <c r="AY110" s="101"/>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13"/>
      <c r="CD110" s="113"/>
      <c r="CE110" s="113"/>
      <c r="CF110" s="113"/>
      <c r="CG110" s="113"/>
      <c r="CH110" s="101"/>
      <c r="CI110" s="101"/>
      <c r="CJ110" s="101"/>
      <c r="CK110" s="101"/>
      <c r="CL110" s="101"/>
      <c r="CM110" s="101"/>
      <c r="CN110" s="101"/>
      <c r="CO110" s="101"/>
      <c r="CP110" s="101"/>
      <c r="CQ110" s="101"/>
      <c r="CR110" s="101"/>
      <c r="CS110" s="101"/>
      <c r="CT110" s="101"/>
      <c r="CU110" s="101"/>
      <c r="CV110" s="101"/>
      <c r="CW110" s="101"/>
      <c r="CX110" s="101"/>
      <c r="CY110" s="101"/>
      <c r="CZ110" s="101"/>
      <c r="DA110" s="1"/>
      <c r="DB110" s="1"/>
      <c r="DC110" s="1"/>
      <c r="DD110" s="1"/>
      <c r="DE110" s="1"/>
      <c r="DF110" s="1"/>
    </row>
    <row r="111" spans="1:110" ht="12.75">
      <c r="A111" s="55"/>
      <c r="B111" s="33"/>
      <c r="C111" s="34"/>
      <c r="D111" s="44"/>
      <c r="E111" s="34" t="s">
        <v>158</v>
      </c>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6"/>
      <c r="AY111" s="101"/>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13"/>
      <c r="CD111" s="113"/>
      <c r="CE111" s="113"/>
      <c r="CF111" s="113"/>
      <c r="CG111" s="113"/>
      <c r="CH111" s="101"/>
      <c r="CI111" s="101"/>
      <c r="CJ111" s="101"/>
      <c r="CK111" s="101"/>
      <c r="CL111" s="101"/>
      <c r="CM111" s="101"/>
      <c r="CN111" s="101"/>
      <c r="CO111" s="101"/>
      <c r="CP111" s="101"/>
      <c r="CQ111" s="101"/>
      <c r="CR111" s="101"/>
      <c r="CS111" s="101"/>
      <c r="CT111" s="101"/>
      <c r="CU111" s="101"/>
      <c r="CV111" s="101"/>
      <c r="CW111" s="101"/>
      <c r="CX111" s="101"/>
      <c r="CY111" s="101"/>
      <c r="CZ111" s="101"/>
      <c r="DA111" s="1"/>
      <c r="DB111" s="1"/>
      <c r="DC111" s="1"/>
      <c r="DD111" s="1"/>
      <c r="DE111" s="1"/>
      <c r="DF111" s="1"/>
    </row>
    <row r="112" spans="1:110" ht="12.75">
      <c r="A112" s="55"/>
      <c r="B112" s="33"/>
      <c r="C112" s="34"/>
      <c r="D112" s="4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6"/>
      <c r="AY112" s="101"/>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13"/>
      <c r="CD112" s="113"/>
      <c r="CE112" s="113"/>
      <c r="CF112" s="113"/>
      <c r="CG112" s="113"/>
      <c r="CH112" s="101"/>
      <c r="CI112" s="101"/>
      <c r="CJ112" s="101"/>
      <c r="CK112" s="101"/>
      <c r="CL112" s="101"/>
      <c r="CM112" s="101"/>
      <c r="CN112" s="101"/>
      <c r="CO112" s="101"/>
      <c r="CP112" s="101"/>
      <c r="CQ112" s="101"/>
      <c r="CR112" s="101"/>
      <c r="CS112" s="101"/>
      <c r="CT112" s="101"/>
      <c r="CU112" s="101"/>
      <c r="CV112" s="101"/>
      <c r="CW112" s="101"/>
      <c r="CX112" s="101"/>
      <c r="CY112" s="101"/>
      <c r="CZ112" s="101"/>
      <c r="DA112" s="1"/>
      <c r="DB112" s="1"/>
      <c r="DC112" s="1"/>
      <c r="DD112" s="1"/>
      <c r="DE112" s="1"/>
      <c r="DF112" s="1"/>
    </row>
    <row r="113" spans="1:110" ht="12.75">
      <c r="A113" s="55"/>
      <c r="B113" s="33"/>
      <c r="C113" s="34"/>
      <c r="D113" s="44"/>
      <c r="E113" s="34"/>
      <c r="F113" s="44"/>
      <c r="G113" s="34"/>
      <c r="H113" s="44"/>
      <c r="I113" s="34"/>
      <c r="J113" s="44"/>
      <c r="K113" s="34"/>
      <c r="L113" s="44"/>
      <c r="M113" s="34"/>
      <c r="N113" s="44"/>
      <c r="O113" s="34"/>
      <c r="P113" s="44"/>
      <c r="Q113" s="34"/>
      <c r="R113" s="44"/>
      <c r="S113" s="34"/>
      <c r="T113" s="44"/>
      <c r="U113" s="34"/>
      <c r="V113" s="44"/>
      <c r="W113" s="34"/>
      <c r="X113" s="44"/>
      <c r="Y113" s="34"/>
      <c r="Z113" s="44"/>
      <c r="AA113" s="34"/>
      <c r="AB113" s="44"/>
      <c r="AC113" s="34"/>
      <c r="AD113" s="44"/>
      <c r="AE113" s="34"/>
      <c r="AF113" s="44"/>
      <c r="AG113" s="34"/>
      <c r="AH113" s="44"/>
      <c r="AI113" s="34"/>
      <c r="AJ113" s="44"/>
      <c r="AK113" s="34"/>
      <c r="AL113" s="44"/>
      <c r="AM113" s="34"/>
      <c r="AN113" s="44"/>
      <c r="AO113" s="34"/>
      <c r="AP113" s="44"/>
      <c r="AQ113" s="34"/>
      <c r="AR113" s="34"/>
      <c r="AS113" s="34"/>
      <c r="AT113" s="34"/>
      <c r="AU113" s="34"/>
      <c r="AV113" s="34"/>
      <c r="AW113" s="34"/>
      <c r="AX113" s="36"/>
      <c r="AY113" s="101"/>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13"/>
      <c r="CD113" s="113"/>
      <c r="CE113" s="113"/>
      <c r="CF113" s="113"/>
      <c r="CG113" s="113"/>
      <c r="CH113" s="101"/>
      <c r="CI113" s="101"/>
      <c r="CJ113" s="101"/>
      <c r="CK113" s="101"/>
      <c r="CL113" s="101"/>
      <c r="CM113" s="101"/>
      <c r="CN113" s="101"/>
      <c r="CO113" s="101"/>
      <c r="CP113" s="101"/>
      <c r="CQ113" s="101"/>
      <c r="CR113" s="101"/>
      <c r="CS113" s="101"/>
      <c r="CT113" s="101"/>
      <c r="CU113" s="101"/>
      <c r="CV113" s="101"/>
      <c r="CW113" s="101"/>
      <c r="CX113" s="101"/>
      <c r="CY113" s="101"/>
      <c r="CZ113" s="101"/>
      <c r="DA113" s="1"/>
      <c r="DB113" s="1"/>
      <c r="DC113" s="1"/>
      <c r="DD113" s="1"/>
      <c r="DE113" s="1"/>
      <c r="DF113" s="1"/>
    </row>
    <row r="114" spans="1:110" ht="12.75">
      <c r="A114" s="55"/>
      <c r="B114" s="33"/>
      <c r="C114" s="34"/>
      <c r="D114" s="44"/>
      <c r="E114" s="193" t="s">
        <v>69</v>
      </c>
      <c r="F114" s="193"/>
      <c r="G114" s="193"/>
      <c r="H114" s="193"/>
      <c r="I114" s="193"/>
      <c r="J114" s="193" t="str">
        <f>"Personel"&amp;CHAR(10)&amp;"Tipi"</f>
        <v>Personel
Tipi</v>
      </c>
      <c r="K114" s="193"/>
      <c r="L114" s="193"/>
      <c r="M114" s="193"/>
      <c r="N114" s="193"/>
      <c r="O114" s="193" t="s">
        <v>139</v>
      </c>
      <c r="P114" s="193"/>
      <c r="Q114" s="193"/>
      <c r="R114" s="193"/>
      <c r="S114" s="193"/>
      <c r="T114" s="193" t="s">
        <v>86</v>
      </c>
      <c r="U114" s="193"/>
      <c r="V114" s="193"/>
      <c r="W114" s="193"/>
      <c r="X114" s="193"/>
      <c r="Y114" s="193"/>
      <c r="Z114" s="193"/>
      <c r="AA114" s="193"/>
      <c r="AB114" s="193"/>
      <c r="AC114" s="193" t="str">
        <f>"Alacağı"&amp;CHAR(10)&amp;"Brüt Ücret"&amp;CHAR(10)&amp;"("&amp;ParaBirimi&amp;"/Ay)"</f>
        <v>Alacağı
Brüt Ücret
(TL/Ay)</v>
      </c>
      <c r="AD114" s="193"/>
      <c r="AE114" s="193"/>
      <c r="AF114" s="193"/>
      <c r="AG114" s="206" t="str">
        <f>"İşveren Hisseleri"&amp;CHAR(10)&amp;"(Sözleşmeli)"&amp;CHAR(10)&amp;"("&amp;ParaBirimi&amp;"/Ay)"</f>
        <v>İşveren Hisseleri
(Sözleşmeli)
(TL/Ay)</v>
      </c>
      <c r="AH114" s="206"/>
      <c r="AI114" s="206"/>
      <c r="AJ114" s="206"/>
      <c r="AK114" s="206" t="str">
        <f>"Proje Hesabına Masraf Kaydedile-cek Tutar"&amp;CHAR(10)&amp;"(Sözleşmeli)"&amp;CHAR(10)&amp;"("&amp;ParaBirimi&amp;"/Ay)"</f>
        <v>Proje Hesabına Masraf Kaydedile-cek Tutar
(Sözleşmeli)
(TL/Ay)</v>
      </c>
      <c r="AL114" s="206"/>
      <c r="AM114" s="206"/>
      <c r="AN114" s="206"/>
      <c r="AO114" s="193" t="str">
        <f>"Projedeki Görev Süresi"&amp;CHAR(10)&amp;"(Ay)"</f>
        <v>Projedeki Görev Süresi
(Ay)</v>
      </c>
      <c r="AP114" s="193"/>
      <c r="AQ114" s="193"/>
      <c r="AR114" s="193"/>
      <c r="AS114" s="193" t="str">
        <f>"Proje Maliyetine Girecek Tutar"&amp;CHAR(10)&amp;"("&amp;ParaBirimi&amp;")"</f>
        <v>Proje Maliyetine Girecek Tutar
(TL)</v>
      </c>
      <c r="AT114" s="193"/>
      <c r="AU114" s="193"/>
      <c r="AV114" s="193"/>
      <c r="AW114" s="193"/>
      <c r="AX114" s="36"/>
      <c r="AY114" s="101"/>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13"/>
      <c r="CD114" s="113"/>
      <c r="CE114" s="113"/>
      <c r="CF114" s="113"/>
      <c r="CG114" s="113"/>
      <c r="CH114" s="101"/>
      <c r="CI114" s="101"/>
      <c r="CJ114" s="101"/>
      <c r="CK114" s="101"/>
      <c r="CL114" s="101"/>
      <c r="CM114" s="101"/>
      <c r="CN114" s="101"/>
      <c r="CO114" s="101"/>
      <c r="CP114" s="101"/>
      <c r="CQ114" s="101"/>
      <c r="CR114" s="101"/>
      <c r="CS114" s="101"/>
      <c r="CT114" s="101"/>
      <c r="CU114" s="101"/>
      <c r="CV114" s="101"/>
      <c r="CW114" s="101"/>
      <c r="CX114" s="101"/>
      <c r="CY114" s="101"/>
      <c r="CZ114" s="101"/>
      <c r="DA114" s="1"/>
      <c r="DB114" s="1"/>
      <c r="DC114" s="1"/>
      <c r="DD114" s="1"/>
      <c r="DE114" s="1"/>
      <c r="DF114" s="1"/>
    </row>
    <row r="115" spans="1:110" ht="12.75">
      <c r="A115" s="55"/>
      <c r="B115" s="33"/>
      <c r="C115" s="34"/>
      <c r="D115" s="44"/>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206"/>
      <c r="AH115" s="206"/>
      <c r="AI115" s="206"/>
      <c r="AJ115" s="206"/>
      <c r="AK115" s="206"/>
      <c r="AL115" s="206"/>
      <c r="AM115" s="206"/>
      <c r="AN115" s="206"/>
      <c r="AO115" s="193"/>
      <c r="AP115" s="193"/>
      <c r="AQ115" s="193"/>
      <c r="AR115" s="193"/>
      <c r="AS115" s="193"/>
      <c r="AT115" s="193"/>
      <c r="AU115" s="193"/>
      <c r="AV115" s="193"/>
      <c r="AW115" s="193"/>
      <c r="AX115" s="36"/>
      <c r="AY115" s="101"/>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13"/>
      <c r="CD115" s="113"/>
      <c r="CE115" s="113"/>
      <c r="CF115" s="113"/>
      <c r="CG115" s="113"/>
      <c r="CH115" s="101"/>
      <c r="CI115" s="101"/>
      <c r="CJ115" s="101"/>
      <c r="CK115" s="101"/>
      <c r="CL115" s="101"/>
      <c r="CM115" s="101"/>
      <c r="CN115" s="101"/>
      <c r="CO115" s="101"/>
      <c r="CP115" s="101"/>
      <c r="CQ115" s="101"/>
      <c r="CR115" s="101"/>
      <c r="CS115" s="101"/>
      <c r="CT115" s="101"/>
      <c r="CU115" s="101"/>
      <c r="CV115" s="101"/>
      <c r="CW115" s="101"/>
      <c r="CX115" s="101"/>
      <c r="CY115" s="101"/>
      <c r="CZ115" s="101"/>
      <c r="DA115" s="1"/>
      <c r="DB115" s="1"/>
      <c r="DC115" s="1"/>
      <c r="DD115" s="1"/>
      <c r="DE115" s="1"/>
      <c r="DF115" s="1"/>
    </row>
    <row r="116" spans="1:110" ht="12.75">
      <c r="A116" s="55"/>
      <c r="B116" s="33"/>
      <c r="C116" s="34"/>
      <c r="D116" s="44"/>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206"/>
      <c r="AH116" s="206"/>
      <c r="AI116" s="206"/>
      <c r="AJ116" s="206"/>
      <c r="AK116" s="206"/>
      <c r="AL116" s="206"/>
      <c r="AM116" s="206"/>
      <c r="AN116" s="206"/>
      <c r="AO116" s="193"/>
      <c r="AP116" s="193"/>
      <c r="AQ116" s="193"/>
      <c r="AR116" s="193"/>
      <c r="AS116" s="193"/>
      <c r="AT116" s="193"/>
      <c r="AU116" s="193"/>
      <c r="AV116" s="193"/>
      <c r="AW116" s="193"/>
      <c r="AX116" s="36"/>
      <c r="AY116" s="101"/>
      <c r="AZ116" s="107"/>
      <c r="BA116" s="107"/>
      <c r="BB116" s="107"/>
      <c r="BC116" s="107"/>
      <c r="BD116" s="107"/>
      <c r="BE116" s="107"/>
      <c r="BF116" s="107"/>
      <c r="BG116" s="107"/>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13"/>
      <c r="CD116" s="113"/>
      <c r="CE116" s="113"/>
      <c r="CF116" s="113"/>
      <c r="CG116" s="113"/>
      <c r="CH116" s="101"/>
      <c r="CI116" s="101"/>
      <c r="CJ116" s="101"/>
      <c r="CK116" s="101"/>
      <c r="CL116" s="101"/>
      <c r="CM116" s="101"/>
      <c r="CN116" s="101"/>
      <c r="CO116" s="101"/>
      <c r="CP116" s="101"/>
      <c r="CQ116" s="101"/>
      <c r="CR116" s="101"/>
      <c r="CS116" s="101"/>
      <c r="CT116" s="101"/>
      <c r="CU116" s="101"/>
      <c r="CV116" s="101"/>
      <c r="CW116" s="101"/>
      <c r="CX116" s="101"/>
      <c r="CY116" s="101"/>
      <c r="CZ116" s="101"/>
      <c r="DA116" s="1"/>
      <c r="DB116" s="1"/>
      <c r="DC116" s="1"/>
      <c r="DD116" s="1"/>
      <c r="DE116" s="1"/>
      <c r="DF116" s="1"/>
    </row>
    <row r="117" spans="1:110" ht="12.75">
      <c r="A117" s="55"/>
      <c r="B117" s="33"/>
      <c r="C117" s="34"/>
      <c r="D117" s="44"/>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206"/>
      <c r="AH117" s="206"/>
      <c r="AI117" s="206"/>
      <c r="AJ117" s="206"/>
      <c r="AK117" s="206"/>
      <c r="AL117" s="206"/>
      <c r="AM117" s="206"/>
      <c r="AN117" s="206"/>
      <c r="AO117" s="193"/>
      <c r="AP117" s="193"/>
      <c r="AQ117" s="193"/>
      <c r="AR117" s="193"/>
      <c r="AS117" s="193"/>
      <c r="AT117" s="193"/>
      <c r="AU117" s="193"/>
      <c r="AV117" s="193"/>
      <c r="AW117" s="193"/>
      <c r="AX117" s="36"/>
      <c r="AY117" s="101"/>
      <c r="AZ117" s="107"/>
      <c r="BA117" s="107"/>
      <c r="BB117" s="107"/>
      <c r="BC117" s="107"/>
      <c r="BD117" s="107"/>
      <c r="BE117" s="107"/>
      <c r="BF117" s="107"/>
      <c r="BG117" s="107"/>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13"/>
      <c r="CD117" s="113"/>
      <c r="CE117" s="113"/>
      <c r="CF117" s="113"/>
      <c r="CG117" s="113"/>
      <c r="CH117" s="101"/>
      <c r="CI117" s="101"/>
      <c r="CJ117" s="101"/>
      <c r="CK117" s="101"/>
      <c r="CL117" s="101"/>
      <c r="CM117" s="101"/>
      <c r="CN117" s="101"/>
      <c r="CO117" s="101"/>
      <c r="CP117" s="101"/>
      <c r="CQ117" s="101"/>
      <c r="CR117" s="101"/>
      <c r="CS117" s="101"/>
      <c r="CT117" s="101"/>
      <c r="CU117" s="101"/>
      <c r="CV117" s="101"/>
      <c r="CW117" s="101"/>
      <c r="CX117" s="101"/>
      <c r="CY117" s="101"/>
      <c r="CZ117" s="101"/>
      <c r="DA117" s="1"/>
      <c r="DB117" s="1"/>
      <c r="DC117" s="1"/>
      <c r="DD117" s="1"/>
      <c r="DE117" s="1"/>
      <c r="DF117" s="1"/>
    </row>
    <row r="118" spans="1:110" ht="12.75">
      <c r="A118" s="55"/>
      <c r="B118" s="33"/>
      <c r="C118" s="34"/>
      <c r="D118" s="44"/>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206"/>
      <c r="AH118" s="206"/>
      <c r="AI118" s="206"/>
      <c r="AJ118" s="206"/>
      <c r="AK118" s="206"/>
      <c r="AL118" s="206"/>
      <c r="AM118" s="206"/>
      <c r="AN118" s="206"/>
      <c r="AO118" s="193"/>
      <c r="AP118" s="193"/>
      <c r="AQ118" s="193"/>
      <c r="AR118" s="193"/>
      <c r="AS118" s="193"/>
      <c r="AT118" s="193"/>
      <c r="AU118" s="193"/>
      <c r="AV118" s="193"/>
      <c r="AW118" s="193"/>
      <c r="AX118" s="36"/>
      <c r="AY118" s="101"/>
      <c r="AZ118" s="107"/>
      <c r="BA118" s="107"/>
      <c r="BB118" s="107"/>
      <c r="BC118" s="107"/>
      <c r="BD118" s="107"/>
      <c r="BE118" s="107"/>
      <c r="BF118" s="107"/>
      <c r="BG118" s="107"/>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13"/>
      <c r="CD118" s="113"/>
      <c r="CE118" s="113"/>
      <c r="CF118" s="113"/>
      <c r="CG118" s="113"/>
      <c r="CH118" s="101"/>
      <c r="CI118" s="101"/>
      <c r="CJ118" s="101"/>
      <c r="CK118" s="101"/>
      <c r="CL118" s="101"/>
      <c r="CM118" s="101"/>
      <c r="CN118" s="101"/>
      <c r="CO118" s="101"/>
      <c r="CP118" s="101"/>
      <c r="CQ118" s="101"/>
      <c r="CR118" s="101"/>
      <c r="CS118" s="101"/>
      <c r="CT118" s="101"/>
      <c r="CU118" s="101"/>
      <c r="CV118" s="101"/>
      <c r="CW118" s="101"/>
      <c r="CX118" s="101"/>
      <c r="CY118" s="101"/>
      <c r="CZ118" s="101"/>
      <c r="DA118" s="1"/>
      <c r="DB118" s="1"/>
      <c r="DC118" s="1"/>
      <c r="DD118" s="1"/>
      <c r="DE118" s="1"/>
      <c r="DF118" s="1"/>
    </row>
    <row r="119" spans="1:110" ht="12.75">
      <c r="A119" s="55"/>
      <c r="B119" s="33"/>
      <c r="C119" s="34"/>
      <c r="D119" s="44"/>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206"/>
      <c r="AH119" s="206"/>
      <c r="AI119" s="206"/>
      <c r="AJ119" s="206"/>
      <c r="AK119" s="206"/>
      <c r="AL119" s="206"/>
      <c r="AM119" s="206"/>
      <c r="AN119" s="206"/>
      <c r="AO119" s="193"/>
      <c r="AP119" s="193"/>
      <c r="AQ119" s="193"/>
      <c r="AR119" s="193"/>
      <c r="AS119" s="193"/>
      <c r="AT119" s="193"/>
      <c r="AU119" s="193"/>
      <c r="AV119" s="193"/>
      <c r="AW119" s="193"/>
      <c r="AX119" s="36"/>
      <c r="AY119" s="101"/>
      <c r="AZ119" s="107"/>
      <c r="BA119" s="107"/>
      <c r="BB119" s="107"/>
      <c r="BC119" s="107"/>
      <c r="BD119" s="107"/>
      <c r="BE119" s="107"/>
      <c r="BF119" s="107"/>
      <c r="BG119" s="107"/>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13"/>
      <c r="CD119" s="113"/>
      <c r="CE119" s="113"/>
      <c r="CF119" s="113"/>
      <c r="CG119" s="113"/>
      <c r="CH119" s="101"/>
      <c r="CI119" s="101"/>
      <c r="CJ119" s="101"/>
      <c r="CK119" s="101"/>
      <c r="CL119" s="101"/>
      <c r="CM119" s="101"/>
      <c r="CN119" s="101"/>
      <c r="CO119" s="101"/>
      <c r="CP119" s="101"/>
      <c r="CQ119" s="101"/>
      <c r="CR119" s="101"/>
      <c r="CS119" s="101"/>
      <c r="CT119" s="101"/>
      <c r="CU119" s="101"/>
      <c r="CV119" s="101"/>
      <c r="CW119" s="101"/>
      <c r="CX119" s="101"/>
      <c r="CY119" s="101"/>
      <c r="CZ119" s="101"/>
      <c r="DA119" s="1"/>
      <c r="DB119" s="1"/>
      <c r="DC119" s="1"/>
      <c r="DD119" s="1"/>
      <c r="DE119" s="1"/>
      <c r="DF119" s="1"/>
    </row>
    <row r="120" spans="1:110" ht="12.75">
      <c r="A120" s="55"/>
      <c r="B120" s="33"/>
      <c r="C120" s="34"/>
      <c r="D120" s="34"/>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206"/>
      <c r="AH120" s="206"/>
      <c r="AI120" s="206"/>
      <c r="AJ120" s="206"/>
      <c r="AK120" s="206"/>
      <c r="AL120" s="206"/>
      <c r="AM120" s="206"/>
      <c r="AN120" s="206"/>
      <c r="AO120" s="193"/>
      <c r="AP120" s="193"/>
      <c r="AQ120" s="193"/>
      <c r="AR120" s="193"/>
      <c r="AS120" s="193"/>
      <c r="AT120" s="193"/>
      <c r="AU120" s="193"/>
      <c r="AV120" s="193"/>
      <c r="AW120" s="193"/>
      <c r="AX120" s="36"/>
      <c r="AY120" s="101"/>
      <c r="AZ120" s="107"/>
      <c r="BA120" s="103"/>
      <c r="BB120" s="116" t="s">
        <v>90</v>
      </c>
      <c r="BC120" s="116" t="s">
        <v>91</v>
      </c>
      <c r="BD120" s="103"/>
      <c r="BE120" s="116" t="s">
        <v>91</v>
      </c>
      <c r="BF120" s="116" t="s">
        <v>92</v>
      </c>
      <c r="BG120" s="117" t="s">
        <v>90</v>
      </c>
      <c r="BH120" s="116">
        <v>1</v>
      </c>
      <c r="BI120" s="117">
        <v>2</v>
      </c>
      <c r="BJ120" s="117">
        <v>3</v>
      </c>
      <c r="BK120" s="103"/>
      <c r="BL120" s="103"/>
      <c r="BM120" s="103"/>
      <c r="BN120" s="103"/>
      <c r="BO120" s="103"/>
      <c r="BP120" s="103"/>
      <c r="BQ120" s="103"/>
      <c r="BR120" s="103"/>
      <c r="BS120" s="103"/>
      <c r="BT120" s="103"/>
      <c r="BU120" s="103"/>
      <c r="BV120" s="103"/>
      <c r="BW120" s="103"/>
      <c r="BX120" s="103"/>
      <c r="BY120" s="103"/>
      <c r="BZ120" s="103"/>
      <c r="CA120" s="103"/>
      <c r="CB120" s="103"/>
      <c r="CC120" s="113"/>
      <c r="CD120" s="113"/>
      <c r="CE120" s="113"/>
      <c r="CF120" s="113"/>
      <c r="CG120" s="113"/>
      <c r="CH120" s="101"/>
      <c r="CI120" s="101"/>
      <c r="CJ120" s="101"/>
      <c r="CK120" s="101"/>
      <c r="CL120" s="101"/>
      <c r="CM120" s="101"/>
      <c r="CN120" s="101"/>
      <c r="CO120" s="101"/>
      <c r="CP120" s="101"/>
      <c r="CQ120" s="101"/>
      <c r="CR120" s="101"/>
      <c r="CS120" s="101"/>
      <c r="CT120" s="101"/>
      <c r="CU120" s="101"/>
      <c r="CV120" s="101"/>
      <c r="CW120" s="101"/>
      <c r="CX120" s="101"/>
      <c r="CY120" s="101"/>
      <c r="CZ120" s="101"/>
      <c r="DA120" s="1"/>
      <c r="DB120" s="1"/>
      <c r="DC120" s="1"/>
      <c r="DD120" s="1"/>
      <c r="DE120" s="1"/>
      <c r="DF120" s="1"/>
    </row>
    <row r="121" spans="1:110" ht="12.75">
      <c r="A121" s="55"/>
      <c r="B121" s="33"/>
      <c r="C121" s="213">
        <v>1</v>
      </c>
      <c r="D121" s="213"/>
      <c r="E121" s="194"/>
      <c r="F121" s="194"/>
      <c r="G121" s="194"/>
      <c r="H121" s="194"/>
      <c r="I121" s="194"/>
      <c r="J121" s="194"/>
      <c r="K121" s="194"/>
      <c r="L121" s="194"/>
      <c r="M121" s="194"/>
      <c r="N121" s="194"/>
      <c r="O121" s="194"/>
      <c r="P121" s="194"/>
      <c r="Q121" s="194"/>
      <c r="R121" s="194"/>
      <c r="S121" s="194"/>
      <c r="T121" s="219"/>
      <c r="U121" s="219"/>
      <c r="V121" s="219"/>
      <c r="W121" s="219"/>
      <c r="X121" s="219"/>
      <c r="Y121" s="219"/>
      <c r="Z121" s="219"/>
      <c r="AA121" s="219"/>
      <c r="AB121" s="219"/>
      <c r="AC121" s="227"/>
      <c r="AD121" s="227"/>
      <c r="AE121" s="227"/>
      <c r="AF121" s="227"/>
      <c r="AG121" s="184">
        <f aca="true" t="shared" si="0" ref="AG121:AG150">IF(AC121="","",ROUNDUP(AC121*IsverenHissesi,2))</f>
      </c>
      <c r="AH121" s="185"/>
      <c r="AI121" s="185"/>
      <c r="AJ121" s="186"/>
      <c r="AK121" s="187">
        <f aca="true" t="shared" si="1" ref="AK121:AK150">IF(BA121,SUM(AC121:AG121),"")</f>
      </c>
      <c r="AL121" s="187"/>
      <c r="AM121" s="187"/>
      <c r="AN121" s="187"/>
      <c r="AO121" s="226"/>
      <c r="AP121" s="226"/>
      <c r="AQ121" s="226"/>
      <c r="AR121" s="226"/>
      <c r="AS121" s="151">
        <f aca="true" t="shared" si="2" ref="AS121:AS150">IF(BA121,AK121*AO121,AC121*AO121)</f>
        <v>0</v>
      </c>
      <c r="AT121" s="151"/>
      <c r="AU121" s="151"/>
      <c r="AV121" s="151"/>
      <c r="AW121" s="151"/>
      <c r="AX121" s="36"/>
      <c r="AY121" s="101"/>
      <c r="AZ121" s="107"/>
      <c r="BA121" s="103" t="b">
        <f aca="true" t="shared" si="3" ref="BA121:BA150">J121="Sözleşmeli"</f>
        <v>0</v>
      </c>
      <c r="BB121" s="103">
        <f aca="true" t="shared" si="4" ref="BB121:BB150">IF(J121="",0,IF(BA121,3,IF(J121="Akademik",1,2)))</f>
        <v>0</v>
      </c>
      <c r="BC121" s="118">
        <f aca="true" t="shared" si="5" ref="BC121:BC150">AS121</f>
        <v>0</v>
      </c>
      <c r="BD121" s="119" t="s">
        <v>87</v>
      </c>
      <c r="BE121" s="105">
        <f>DSUM(VT_Personel,"t",BG120:BG121)</f>
        <v>0</v>
      </c>
      <c r="BF121" s="105">
        <f>COUNTIF(J121:N150,"Akademik")</f>
        <v>0</v>
      </c>
      <c r="BG121" s="119">
        <v>1</v>
      </c>
      <c r="BH121" s="105">
        <f>IF($BB121=1,1,0)</f>
        <v>0</v>
      </c>
      <c r="BI121" s="105">
        <f>IF($BB121=2,1,0)</f>
        <v>0</v>
      </c>
      <c r="BJ121" s="105">
        <f>IF($BB121=3,1,0)</f>
        <v>0</v>
      </c>
      <c r="BK121" s="103"/>
      <c r="BL121" s="103"/>
      <c r="BM121" s="103"/>
      <c r="BN121" s="103"/>
      <c r="BO121" s="103"/>
      <c r="BP121" s="103"/>
      <c r="BQ121" s="103"/>
      <c r="BR121" s="103"/>
      <c r="BS121" s="103"/>
      <c r="BT121" s="103"/>
      <c r="BU121" s="103"/>
      <c r="BV121" s="103"/>
      <c r="BW121" s="103"/>
      <c r="BX121" s="103"/>
      <c r="BY121" s="103"/>
      <c r="BZ121" s="103"/>
      <c r="CA121" s="103"/>
      <c r="CB121" s="103"/>
      <c r="CC121" s="113"/>
      <c r="CD121" s="113"/>
      <c r="CE121" s="113"/>
      <c r="CF121" s="113"/>
      <c r="CG121" s="113"/>
      <c r="CH121" s="101"/>
      <c r="CI121" s="101"/>
      <c r="CJ121" s="101"/>
      <c r="CK121" s="101"/>
      <c r="CL121" s="101"/>
      <c r="CM121" s="101"/>
      <c r="CN121" s="101"/>
      <c r="CO121" s="101"/>
      <c r="CP121" s="101"/>
      <c r="CQ121" s="101"/>
      <c r="CR121" s="101"/>
      <c r="CS121" s="101"/>
      <c r="CT121" s="101"/>
      <c r="CU121" s="101"/>
      <c r="CV121" s="101"/>
      <c r="CW121" s="101"/>
      <c r="CX121" s="101"/>
      <c r="CY121" s="101"/>
      <c r="CZ121" s="101"/>
      <c r="DA121" s="1"/>
      <c r="DB121" s="1"/>
      <c r="DC121" s="1"/>
      <c r="DD121" s="1"/>
      <c r="DE121" s="1"/>
      <c r="DF121" s="1"/>
    </row>
    <row r="122" spans="1:110" ht="12.75">
      <c r="A122" s="55"/>
      <c r="B122" s="33"/>
      <c r="C122" s="213">
        <v>2</v>
      </c>
      <c r="D122" s="213"/>
      <c r="E122" s="192"/>
      <c r="F122" s="192"/>
      <c r="G122" s="192"/>
      <c r="H122" s="192"/>
      <c r="I122" s="192"/>
      <c r="J122" s="192"/>
      <c r="K122" s="192"/>
      <c r="L122" s="192"/>
      <c r="M122" s="192"/>
      <c r="N122" s="192"/>
      <c r="O122" s="192"/>
      <c r="P122" s="192"/>
      <c r="Q122" s="192"/>
      <c r="R122" s="192"/>
      <c r="S122" s="192"/>
      <c r="T122" s="214"/>
      <c r="U122" s="214"/>
      <c r="V122" s="214"/>
      <c r="W122" s="214"/>
      <c r="X122" s="214"/>
      <c r="Y122" s="214"/>
      <c r="Z122" s="214"/>
      <c r="AA122" s="214"/>
      <c r="AB122" s="214"/>
      <c r="AC122" s="195"/>
      <c r="AD122" s="195"/>
      <c r="AE122" s="195"/>
      <c r="AF122" s="195"/>
      <c r="AG122" s="184">
        <f t="shared" si="0"/>
      </c>
      <c r="AH122" s="185"/>
      <c r="AI122" s="185"/>
      <c r="AJ122" s="186"/>
      <c r="AK122" s="187">
        <f t="shared" si="1"/>
      </c>
      <c r="AL122" s="187"/>
      <c r="AM122" s="187"/>
      <c r="AN122" s="187"/>
      <c r="AO122" s="191"/>
      <c r="AP122" s="191"/>
      <c r="AQ122" s="191"/>
      <c r="AR122" s="191"/>
      <c r="AS122" s="151">
        <f t="shared" si="2"/>
        <v>0</v>
      </c>
      <c r="AT122" s="151"/>
      <c r="AU122" s="151"/>
      <c r="AV122" s="151"/>
      <c r="AW122" s="151"/>
      <c r="AX122" s="36"/>
      <c r="AY122" s="101"/>
      <c r="AZ122" s="107"/>
      <c r="BA122" s="103" t="b">
        <f t="shared" si="3"/>
        <v>0</v>
      </c>
      <c r="BB122" s="103">
        <f t="shared" si="4"/>
        <v>0</v>
      </c>
      <c r="BC122" s="118">
        <f t="shared" si="5"/>
        <v>0</v>
      </c>
      <c r="BD122" s="105" t="s">
        <v>88</v>
      </c>
      <c r="BE122" s="105">
        <f>DSUM(VT_Personel,"t",BG120:BG122)-BE121</f>
        <v>0</v>
      </c>
      <c r="BF122" s="105">
        <f>COUNTIF(J121:N150,"İdari")</f>
        <v>0</v>
      </c>
      <c r="BG122" s="105">
        <v>2</v>
      </c>
      <c r="BH122" s="105">
        <f>IF($BB122=1,BH121+1,0)</f>
        <v>0</v>
      </c>
      <c r="BI122" s="105">
        <f>IF($BB122=2,BI121+1,0)</f>
        <v>0</v>
      </c>
      <c r="BJ122" s="105">
        <f>IF($BB122=3,BJ121+1,0)</f>
        <v>0</v>
      </c>
      <c r="BK122" s="103"/>
      <c r="BL122" s="103"/>
      <c r="BM122" s="103"/>
      <c r="BN122" s="103"/>
      <c r="BO122" s="103"/>
      <c r="BP122" s="103"/>
      <c r="BQ122" s="103"/>
      <c r="BR122" s="103"/>
      <c r="BS122" s="103"/>
      <c r="BT122" s="103"/>
      <c r="BU122" s="103"/>
      <c r="BV122" s="103"/>
      <c r="BW122" s="103"/>
      <c r="BX122" s="103"/>
      <c r="BY122" s="103"/>
      <c r="BZ122" s="103"/>
      <c r="CA122" s="103"/>
      <c r="CB122" s="103"/>
      <c r="CC122" s="113"/>
      <c r="CD122" s="113"/>
      <c r="CE122" s="113"/>
      <c r="CF122" s="113"/>
      <c r="CG122" s="113"/>
      <c r="CH122" s="101"/>
      <c r="CI122" s="101"/>
      <c r="CJ122" s="101"/>
      <c r="CK122" s="101"/>
      <c r="CL122" s="101"/>
      <c r="CM122" s="101"/>
      <c r="CN122" s="101"/>
      <c r="CO122" s="101"/>
      <c r="CP122" s="101"/>
      <c r="CQ122" s="101"/>
      <c r="CR122" s="101"/>
      <c r="CS122" s="101"/>
      <c r="CT122" s="101"/>
      <c r="CU122" s="101"/>
      <c r="CV122" s="101"/>
      <c r="CW122" s="101"/>
      <c r="CX122" s="101"/>
      <c r="CY122" s="101"/>
      <c r="CZ122" s="101"/>
      <c r="DA122" s="1"/>
      <c r="DB122" s="1"/>
      <c r="DC122" s="1"/>
      <c r="DD122" s="1"/>
      <c r="DE122" s="1"/>
      <c r="DF122" s="1"/>
    </row>
    <row r="123" spans="1:110" ht="12.75">
      <c r="A123" s="55"/>
      <c r="B123" s="33"/>
      <c r="C123" s="213">
        <v>3</v>
      </c>
      <c r="D123" s="213"/>
      <c r="E123" s="192"/>
      <c r="F123" s="192"/>
      <c r="G123" s="192"/>
      <c r="H123" s="192"/>
      <c r="I123" s="192"/>
      <c r="J123" s="192"/>
      <c r="K123" s="192"/>
      <c r="L123" s="192"/>
      <c r="M123" s="192"/>
      <c r="N123" s="192"/>
      <c r="O123" s="192"/>
      <c r="P123" s="192"/>
      <c r="Q123" s="192"/>
      <c r="R123" s="192"/>
      <c r="S123" s="192"/>
      <c r="T123" s="214"/>
      <c r="U123" s="214"/>
      <c r="V123" s="214"/>
      <c r="W123" s="214"/>
      <c r="X123" s="214"/>
      <c r="Y123" s="214"/>
      <c r="Z123" s="214"/>
      <c r="AA123" s="214"/>
      <c r="AB123" s="214"/>
      <c r="AC123" s="195"/>
      <c r="AD123" s="195"/>
      <c r="AE123" s="195"/>
      <c r="AF123" s="195"/>
      <c r="AG123" s="184">
        <f t="shared" si="0"/>
      </c>
      <c r="AH123" s="185"/>
      <c r="AI123" s="185"/>
      <c r="AJ123" s="186"/>
      <c r="AK123" s="187">
        <f t="shared" si="1"/>
      </c>
      <c r="AL123" s="187"/>
      <c r="AM123" s="187"/>
      <c r="AN123" s="187"/>
      <c r="AO123" s="191"/>
      <c r="AP123" s="191"/>
      <c r="AQ123" s="191"/>
      <c r="AR123" s="191"/>
      <c r="AS123" s="151">
        <f t="shared" si="2"/>
        <v>0</v>
      </c>
      <c r="AT123" s="151"/>
      <c r="AU123" s="151"/>
      <c r="AV123" s="151"/>
      <c r="AW123" s="151"/>
      <c r="AX123" s="36"/>
      <c r="AY123" s="101"/>
      <c r="AZ123" s="107"/>
      <c r="BA123" s="103" t="b">
        <f t="shared" si="3"/>
        <v>0</v>
      </c>
      <c r="BB123" s="103">
        <f t="shared" si="4"/>
        <v>0</v>
      </c>
      <c r="BC123" s="118">
        <f t="shared" si="5"/>
        <v>0</v>
      </c>
      <c r="BD123" s="105" t="s">
        <v>89</v>
      </c>
      <c r="BE123" s="105">
        <f>DSUM(VT_Personel,"t",BG120:BG123)-BE122-BE121</f>
        <v>0</v>
      </c>
      <c r="BF123" s="105">
        <f>COUNTIF(J121:N150,"Sözleşmeli")</f>
        <v>0</v>
      </c>
      <c r="BG123" s="105">
        <v>3</v>
      </c>
      <c r="BH123" s="105">
        <f>IF($BB123=1,MAX(BH$121:BH122)+1,0)</f>
        <v>0</v>
      </c>
      <c r="BI123" s="105">
        <f>IF($BB123=2,MAX(BI$121:BI122)+1,0)</f>
        <v>0</v>
      </c>
      <c r="BJ123" s="105">
        <f>IF($BB123=3,MAX(BJ$121:BJ122)+1,0)</f>
        <v>0</v>
      </c>
      <c r="BK123" s="103"/>
      <c r="BL123" s="103"/>
      <c r="BM123" s="103"/>
      <c r="BN123" s="103"/>
      <c r="BO123" s="103"/>
      <c r="BP123" s="103"/>
      <c r="BQ123" s="103"/>
      <c r="BR123" s="103"/>
      <c r="BS123" s="103"/>
      <c r="BT123" s="103"/>
      <c r="BU123" s="103"/>
      <c r="BV123" s="103"/>
      <c r="BW123" s="103"/>
      <c r="BX123" s="103"/>
      <c r="BY123" s="103"/>
      <c r="BZ123" s="103"/>
      <c r="CA123" s="103"/>
      <c r="CB123" s="103"/>
      <c r="CC123" s="113"/>
      <c r="CD123" s="113"/>
      <c r="CE123" s="113"/>
      <c r="CF123" s="113"/>
      <c r="CG123" s="113"/>
      <c r="CH123" s="101"/>
      <c r="CI123" s="101"/>
      <c r="CJ123" s="101"/>
      <c r="CK123" s="101"/>
      <c r="CL123" s="101"/>
      <c r="CM123" s="101"/>
      <c r="CN123" s="101"/>
      <c r="CO123" s="101"/>
      <c r="CP123" s="101"/>
      <c r="CQ123" s="101"/>
      <c r="CR123" s="101"/>
      <c r="CS123" s="101"/>
      <c r="CT123" s="101"/>
      <c r="CU123" s="101"/>
      <c r="CV123" s="101"/>
      <c r="CW123" s="101"/>
      <c r="CX123" s="101"/>
      <c r="CY123" s="101"/>
      <c r="CZ123" s="101"/>
      <c r="DA123" s="1"/>
      <c r="DB123" s="1"/>
      <c r="DC123" s="1"/>
      <c r="DD123" s="1"/>
      <c r="DE123" s="1"/>
      <c r="DF123" s="1"/>
    </row>
    <row r="124" spans="1:110" ht="12.75">
      <c r="A124" s="55"/>
      <c r="B124" s="33"/>
      <c r="C124" s="213">
        <v>4</v>
      </c>
      <c r="D124" s="213"/>
      <c r="E124" s="192"/>
      <c r="F124" s="192"/>
      <c r="G124" s="192"/>
      <c r="H124" s="192"/>
      <c r="I124" s="192"/>
      <c r="J124" s="192"/>
      <c r="K124" s="192"/>
      <c r="L124" s="192"/>
      <c r="M124" s="192"/>
      <c r="N124" s="192"/>
      <c r="O124" s="192"/>
      <c r="P124" s="192"/>
      <c r="Q124" s="192"/>
      <c r="R124" s="192"/>
      <c r="S124" s="192"/>
      <c r="T124" s="214"/>
      <c r="U124" s="214"/>
      <c r="V124" s="214"/>
      <c r="W124" s="214"/>
      <c r="X124" s="214"/>
      <c r="Y124" s="214"/>
      <c r="Z124" s="214"/>
      <c r="AA124" s="214"/>
      <c r="AB124" s="214"/>
      <c r="AC124" s="195"/>
      <c r="AD124" s="195"/>
      <c r="AE124" s="195"/>
      <c r="AF124" s="195"/>
      <c r="AG124" s="184">
        <f t="shared" si="0"/>
      </c>
      <c r="AH124" s="185"/>
      <c r="AI124" s="185"/>
      <c r="AJ124" s="186"/>
      <c r="AK124" s="187">
        <f t="shared" si="1"/>
      </c>
      <c r="AL124" s="187"/>
      <c r="AM124" s="187"/>
      <c r="AN124" s="187"/>
      <c r="AO124" s="191"/>
      <c r="AP124" s="191"/>
      <c r="AQ124" s="191"/>
      <c r="AR124" s="191"/>
      <c r="AS124" s="151">
        <f t="shared" si="2"/>
        <v>0</v>
      </c>
      <c r="AT124" s="151"/>
      <c r="AU124" s="151"/>
      <c r="AV124" s="151"/>
      <c r="AW124" s="151"/>
      <c r="AX124" s="36"/>
      <c r="AY124" s="101"/>
      <c r="AZ124" s="107"/>
      <c r="BA124" s="103" t="b">
        <f t="shared" si="3"/>
        <v>0</v>
      </c>
      <c r="BB124" s="103">
        <f t="shared" si="4"/>
        <v>0</v>
      </c>
      <c r="BC124" s="118">
        <f t="shared" si="5"/>
        <v>0</v>
      </c>
      <c r="BH124" s="105">
        <f>IF($BB124=1,MAX(BH$121:BH123)+1,0)</f>
        <v>0</v>
      </c>
      <c r="BI124" s="105">
        <f>IF($BB124=2,MAX(BI$121:BI123)+1,0)</f>
        <v>0</v>
      </c>
      <c r="BJ124" s="105">
        <f>IF($BB124=3,MAX(BJ$121:BJ123)+1,0)</f>
        <v>0</v>
      </c>
      <c r="BK124" s="103"/>
      <c r="BL124" s="103"/>
      <c r="BM124" s="103"/>
      <c r="BN124" s="103"/>
      <c r="BO124" s="103"/>
      <c r="BP124" s="103"/>
      <c r="BQ124" s="103"/>
      <c r="BR124" s="103"/>
      <c r="BS124" s="103"/>
      <c r="BT124" s="103"/>
      <c r="BU124" s="103"/>
      <c r="BV124" s="103"/>
      <c r="BW124" s="103"/>
      <c r="BX124" s="103"/>
      <c r="BY124" s="103"/>
      <c r="BZ124" s="103"/>
      <c r="CA124" s="103"/>
      <c r="CB124" s="103"/>
      <c r="CC124" s="113"/>
      <c r="CD124" s="113"/>
      <c r="CE124" s="113"/>
      <c r="CF124" s="113"/>
      <c r="CG124" s="113"/>
      <c r="CH124" s="101"/>
      <c r="CI124" s="101"/>
      <c r="CJ124" s="101"/>
      <c r="CK124" s="101"/>
      <c r="CL124" s="101"/>
      <c r="CM124" s="101"/>
      <c r="CN124" s="101"/>
      <c r="CO124" s="101"/>
      <c r="CP124" s="101"/>
      <c r="CQ124" s="101"/>
      <c r="CR124" s="101"/>
      <c r="CS124" s="101"/>
      <c r="CT124" s="101"/>
      <c r="CU124" s="101"/>
      <c r="CV124" s="101"/>
      <c r="CW124" s="101"/>
      <c r="CX124" s="101"/>
      <c r="CY124" s="101"/>
      <c r="CZ124" s="101"/>
      <c r="DA124" s="1"/>
      <c r="DB124" s="1"/>
      <c r="DC124" s="1"/>
      <c r="DD124" s="1"/>
      <c r="DE124" s="1"/>
      <c r="DF124" s="1"/>
    </row>
    <row r="125" spans="1:110" ht="12.75">
      <c r="A125" s="55"/>
      <c r="B125" s="33"/>
      <c r="C125" s="213">
        <v>5</v>
      </c>
      <c r="D125" s="213"/>
      <c r="E125" s="192"/>
      <c r="F125" s="192"/>
      <c r="G125" s="192"/>
      <c r="H125" s="192"/>
      <c r="I125" s="192"/>
      <c r="J125" s="192"/>
      <c r="K125" s="192"/>
      <c r="L125" s="192"/>
      <c r="M125" s="192"/>
      <c r="N125" s="192"/>
      <c r="O125" s="152"/>
      <c r="P125" s="152"/>
      <c r="Q125" s="152"/>
      <c r="R125" s="152"/>
      <c r="S125" s="152"/>
      <c r="T125" s="210"/>
      <c r="U125" s="211"/>
      <c r="V125" s="211"/>
      <c r="W125" s="211"/>
      <c r="X125" s="211"/>
      <c r="Y125" s="211"/>
      <c r="Z125" s="211"/>
      <c r="AA125" s="211"/>
      <c r="AB125" s="212"/>
      <c r="AC125" s="195"/>
      <c r="AD125" s="195"/>
      <c r="AE125" s="195"/>
      <c r="AF125" s="195"/>
      <c r="AG125" s="184">
        <f t="shared" si="0"/>
      </c>
      <c r="AH125" s="185"/>
      <c r="AI125" s="185"/>
      <c r="AJ125" s="186"/>
      <c r="AK125" s="187">
        <f t="shared" si="1"/>
      </c>
      <c r="AL125" s="187"/>
      <c r="AM125" s="187"/>
      <c r="AN125" s="187"/>
      <c r="AO125" s="191"/>
      <c r="AP125" s="191"/>
      <c r="AQ125" s="191"/>
      <c r="AR125" s="191"/>
      <c r="AS125" s="151">
        <f t="shared" si="2"/>
        <v>0</v>
      </c>
      <c r="AT125" s="151"/>
      <c r="AU125" s="151"/>
      <c r="AV125" s="151"/>
      <c r="AW125" s="151"/>
      <c r="AX125" s="36"/>
      <c r="AY125" s="101"/>
      <c r="AZ125" s="107"/>
      <c r="BA125" s="103" t="b">
        <f t="shared" si="3"/>
        <v>0</v>
      </c>
      <c r="BB125" s="103">
        <f t="shared" si="4"/>
        <v>0</v>
      </c>
      <c r="BC125" s="118">
        <f t="shared" si="5"/>
        <v>0</v>
      </c>
      <c r="BH125" s="105">
        <f>IF($BB125=1,MAX(BH$121:BH124)+1,0)</f>
        <v>0</v>
      </c>
      <c r="BI125" s="105">
        <f>IF($BB125=2,MAX(BI$121:BI124)+1,0)</f>
        <v>0</v>
      </c>
      <c r="BJ125" s="105">
        <f>IF($BB125=3,MAX(BJ$121:BJ124)+1,0)</f>
        <v>0</v>
      </c>
      <c r="BK125" s="103"/>
      <c r="BL125" s="103"/>
      <c r="BM125" s="103"/>
      <c r="BN125" s="103"/>
      <c r="BO125" s="103"/>
      <c r="BP125" s="103"/>
      <c r="BQ125" s="103"/>
      <c r="BR125" s="103"/>
      <c r="BX125" s="103"/>
      <c r="BY125" s="103"/>
      <c r="BZ125" s="103"/>
      <c r="CA125" s="103"/>
      <c r="CB125" s="103"/>
      <c r="CC125" s="113"/>
      <c r="CD125" s="113"/>
      <c r="CE125" s="113"/>
      <c r="CF125" s="113"/>
      <c r="CG125" s="113"/>
      <c r="CH125" s="101"/>
      <c r="CI125" s="101"/>
      <c r="CJ125" s="101"/>
      <c r="CK125" s="101"/>
      <c r="CL125" s="101"/>
      <c r="CM125" s="101"/>
      <c r="CN125" s="101"/>
      <c r="CO125" s="101"/>
      <c r="CP125" s="101"/>
      <c r="CQ125" s="101"/>
      <c r="CR125" s="101"/>
      <c r="CS125" s="101"/>
      <c r="CT125" s="101"/>
      <c r="CU125" s="101"/>
      <c r="CV125" s="101"/>
      <c r="CW125" s="101"/>
      <c r="CX125" s="101"/>
      <c r="CY125" s="101"/>
      <c r="CZ125" s="101"/>
      <c r="DA125" s="1"/>
      <c r="DB125" s="1"/>
      <c r="DC125" s="1"/>
      <c r="DD125" s="1"/>
      <c r="DE125" s="1"/>
      <c r="DF125" s="1"/>
    </row>
    <row r="126" spans="1:105" ht="12.75" customHeight="1">
      <c r="A126" s="55"/>
      <c r="B126" s="33"/>
      <c r="C126" s="213">
        <v>6</v>
      </c>
      <c r="D126" s="213"/>
      <c r="E126" s="152"/>
      <c r="F126" s="152"/>
      <c r="G126" s="152"/>
      <c r="H126" s="152"/>
      <c r="I126" s="152"/>
      <c r="J126" s="152"/>
      <c r="K126" s="152"/>
      <c r="L126" s="152"/>
      <c r="M126" s="152"/>
      <c r="N126" s="152"/>
      <c r="O126" s="152"/>
      <c r="P126" s="152"/>
      <c r="Q126" s="152"/>
      <c r="R126" s="152"/>
      <c r="S126" s="152"/>
      <c r="T126" s="188"/>
      <c r="U126" s="189"/>
      <c r="V126" s="189"/>
      <c r="W126" s="189"/>
      <c r="X126" s="189"/>
      <c r="Y126" s="189"/>
      <c r="Z126" s="189"/>
      <c r="AA126" s="189"/>
      <c r="AB126" s="190"/>
      <c r="AC126" s="183"/>
      <c r="AD126" s="183"/>
      <c r="AE126" s="183"/>
      <c r="AF126" s="183"/>
      <c r="AG126" s="184">
        <f t="shared" si="0"/>
      </c>
      <c r="AH126" s="185"/>
      <c r="AI126" s="185"/>
      <c r="AJ126" s="186"/>
      <c r="AK126" s="187">
        <f t="shared" si="1"/>
      </c>
      <c r="AL126" s="187"/>
      <c r="AM126" s="187"/>
      <c r="AN126" s="187"/>
      <c r="AO126" s="150"/>
      <c r="AP126" s="150"/>
      <c r="AQ126" s="150"/>
      <c r="AR126" s="150"/>
      <c r="AS126" s="151">
        <f t="shared" si="2"/>
        <v>0</v>
      </c>
      <c r="AT126" s="151"/>
      <c r="AU126" s="151"/>
      <c r="AV126" s="151"/>
      <c r="AW126" s="151"/>
      <c r="AX126" s="36"/>
      <c r="AY126" s="101"/>
      <c r="AZ126" s="107"/>
      <c r="BA126" s="103" t="b">
        <f t="shared" si="3"/>
        <v>0</v>
      </c>
      <c r="BB126" s="103">
        <f t="shared" si="4"/>
        <v>0</v>
      </c>
      <c r="BC126" s="118">
        <f t="shared" si="5"/>
        <v>0</v>
      </c>
      <c r="BH126" s="105">
        <f>IF($BB126=1,MAX(BH$121:BH125)+1,0)</f>
        <v>0</v>
      </c>
      <c r="BI126" s="105">
        <f>IF($BB126=2,MAX(BI$121:BI125)+1,0)</f>
        <v>0</v>
      </c>
      <c r="BJ126" s="105">
        <f>IF($BB126=3,MAX(BJ$121:BJ125)+1,0)</f>
        <v>0</v>
      </c>
      <c r="BK126" s="103"/>
      <c r="BL126" s="103"/>
      <c r="BM126" s="103"/>
      <c r="BN126" s="103"/>
      <c r="BO126" s="103"/>
      <c r="BP126" s="103"/>
      <c r="BQ126" s="103"/>
      <c r="BR126" s="103"/>
      <c r="BX126" s="103"/>
      <c r="BY126" s="103"/>
      <c r="BZ126" s="103"/>
      <c r="CA126" s="103"/>
      <c r="CB126" s="103"/>
      <c r="CC126" s="113"/>
      <c r="CD126" s="113"/>
      <c r="CE126" s="113"/>
      <c r="CF126" s="113"/>
      <c r="CG126" s="113"/>
      <c r="CH126" s="101"/>
      <c r="CI126" s="101"/>
      <c r="CJ126" s="101"/>
      <c r="CK126" s="101"/>
      <c r="CL126" s="101"/>
      <c r="CM126" s="101"/>
      <c r="CN126" s="101"/>
      <c r="CO126" s="101"/>
      <c r="CP126" s="101"/>
      <c r="CQ126" s="101"/>
      <c r="CR126" s="101"/>
      <c r="CS126" s="101"/>
      <c r="CT126" s="101"/>
      <c r="CU126" s="101"/>
      <c r="CV126" s="101"/>
      <c r="CW126" s="101"/>
      <c r="CX126" s="101"/>
      <c r="CY126" s="101"/>
      <c r="CZ126" s="101"/>
      <c r="DA126" s="1"/>
    </row>
    <row r="127" spans="1:105" ht="12.75">
      <c r="A127" s="55"/>
      <c r="B127" s="33"/>
      <c r="C127" s="213">
        <v>7</v>
      </c>
      <c r="D127" s="213"/>
      <c r="E127" s="152"/>
      <c r="F127" s="152"/>
      <c r="G127" s="152"/>
      <c r="H127" s="152"/>
      <c r="I127" s="152"/>
      <c r="J127" s="152"/>
      <c r="K127" s="152"/>
      <c r="L127" s="152"/>
      <c r="M127" s="152"/>
      <c r="N127" s="152"/>
      <c r="O127" s="152"/>
      <c r="P127" s="152"/>
      <c r="Q127" s="152"/>
      <c r="R127" s="152"/>
      <c r="S127" s="152"/>
      <c r="T127" s="188"/>
      <c r="U127" s="189"/>
      <c r="V127" s="189"/>
      <c r="W127" s="189"/>
      <c r="X127" s="189"/>
      <c r="Y127" s="189"/>
      <c r="Z127" s="189"/>
      <c r="AA127" s="189"/>
      <c r="AB127" s="190"/>
      <c r="AC127" s="183"/>
      <c r="AD127" s="183"/>
      <c r="AE127" s="183"/>
      <c r="AF127" s="183"/>
      <c r="AG127" s="184">
        <f t="shared" si="0"/>
      </c>
      <c r="AH127" s="185"/>
      <c r="AI127" s="185"/>
      <c r="AJ127" s="186"/>
      <c r="AK127" s="187">
        <f t="shared" si="1"/>
      </c>
      <c r="AL127" s="187"/>
      <c r="AM127" s="187"/>
      <c r="AN127" s="187"/>
      <c r="AO127" s="150"/>
      <c r="AP127" s="150"/>
      <c r="AQ127" s="150"/>
      <c r="AR127" s="150"/>
      <c r="AS127" s="151">
        <f t="shared" si="2"/>
        <v>0</v>
      </c>
      <c r="AT127" s="151"/>
      <c r="AU127" s="151"/>
      <c r="AV127" s="151"/>
      <c r="AW127" s="151"/>
      <c r="AX127" s="36"/>
      <c r="AY127" s="101"/>
      <c r="AZ127" s="107"/>
      <c r="BA127" s="103" t="b">
        <f t="shared" si="3"/>
        <v>0</v>
      </c>
      <c r="BB127" s="103">
        <f t="shared" si="4"/>
        <v>0</v>
      </c>
      <c r="BC127" s="118">
        <f t="shared" si="5"/>
        <v>0</v>
      </c>
      <c r="BH127" s="105">
        <f>IF($BB127=1,MAX(BH$121:BH126)+1,0)</f>
        <v>0</v>
      </c>
      <c r="BI127" s="105">
        <f>IF($BB127=2,MAX(BI$121:BI126)+1,0)</f>
        <v>0</v>
      </c>
      <c r="BJ127" s="105">
        <f>IF($BB127=3,MAX(BJ$121:BJ126)+1,0)</f>
        <v>0</v>
      </c>
      <c r="BK127" s="103"/>
      <c r="BL127" s="103"/>
      <c r="BM127" s="103"/>
      <c r="BN127" s="103"/>
      <c r="BO127" s="103"/>
      <c r="BP127" s="103"/>
      <c r="BQ127" s="103"/>
      <c r="BR127" s="103"/>
      <c r="BY127" s="103"/>
      <c r="BZ127" s="103"/>
      <c r="CA127" s="103"/>
      <c r="CB127" s="103"/>
      <c r="CC127" s="113"/>
      <c r="CD127" s="113"/>
      <c r="CE127" s="113"/>
      <c r="CF127" s="113"/>
      <c r="CG127" s="113"/>
      <c r="CH127" s="101"/>
      <c r="CI127" s="101"/>
      <c r="CJ127" s="101"/>
      <c r="CK127" s="101"/>
      <c r="CL127" s="101"/>
      <c r="CM127" s="101"/>
      <c r="CN127" s="101"/>
      <c r="CO127" s="101"/>
      <c r="CP127" s="101"/>
      <c r="CQ127" s="101"/>
      <c r="CR127" s="101"/>
      <c r="CS127" s="101"/>
      <c r="CT127" s="101"/>
      <c r="CU127" s="101"/>
      <c r="CV127" s="101"/>
      <c r="CW127" s="101"/>
      <c r="CX127" s="101"/>
      <c r="CY127" s="101"/>
      <c r="CZ127" s="101"/>
      <c r="DA127" s="1"/>
    </row>
    <row r="128" spans="1:105" ht="12.75" customHeight="1">
      <c r="A128" s="55"/>
      <c r="B128" s="33"/>
      <c r="C128" s="213">
        <v>8</v>
      </c>
      <c r="D128" s="213"/>
      <c r="E128" s="152"/>
      <c r="F128" s="152"/>
      <c r="G128" s="152"/>
      <c r="H128" s="152"/>
      <c r="I128" s="152"/>
      <c r="J128" s="152"/>
      <c r="K128" s="152"/>
      <c r="L128" s="152"/>
      <c r="M128" s="152"/>
      <c r="N128" s="152"/>
      <c r="O128" s="152"/>
      <c r="P128" s="152"/>
      <c r="Q128" s="152"/>
      <c r="R128" s="152"/>
      <c r="S128" s="152"/>
      <c r="T128" s="188"/>
      <c r="U128" s="189"/>
      <c r="V128" s="189"/>
      <c r="W128" s="189"/>
      <c r="X128" s="189"/>
      <c r="Y128" s="189"/>
      <c r="Z128" s="189"/>
      <c r="AA128" s="189"/>
      <c r="AB128" s="190"/>
      <c r="AC128" s="183"/>
      <c r="AD128" s="183"/>
      <c r="AE128" s="183"/>
      <c r="AF128" s="183"/>
      <c r="AG128" s="184">
        <f t="shared" si="0"/>
      </c>
      <c r="AH128" s="185"/>
      <c r="AI128" s="185"/>
      <c r="AJ128" s="186"/>
      <c r="AK128" s="187">
        <f t="shared" si="1"/>
      </c>
      <c r="AL128" s="187"/>
      <c r="AM128" s="187"/>
      <c r="AN128" s="187"/>
      <c r="AO128" s="150"/>
      <c r="AP128" s="150"/>
      <c r="AQ128" s="150"/>
      <c r="AR128" s="150"/>
      <c r="AS128" s="151">
        <f t="shared" si="2"/>
        <v>0</v>
      </c>
      <c r="AT128" s="151"/>
      <c r="AU128" s="151"/>
      <c r="AV128" s="151"/>
      <c r="AW128" s="151"/>
      <c r="AX128" s="36"/>
      <c r="AY128" s="101"/>
      <c r="AZ128" s="107"/>
      <c r="BA128" s="103" t="b">
        <f t="shared" si="3"/>
        <v>0</v>
      </c>
      <c r="BB128" s="103">
        <f t="shared" si="4"/>
        <v>0</v>
      </c>
      <c r="BC128" s="118">
        <f t="shared" si="5"/>
        <v>0</v>
      </c>
      <c r="BH128" s="105">
        <f>IF($BB128=1,MAX(BH$121:BH127)+1,0)</f>
        <v>0</v>
      </c>
      <c r="BI128" s="105">
        <f>IF($BB128=2,MAX(BI$121:BI127)+1,0)</f>
        <v>0</v>
      </c>
      <c r="BJ128" s="105">
        <f>IF($BB128=3,MAX(BJ$121:BJ127)+1,0)</f>
        <v>0</v>
      </c>
      <c r="BK128" s="103"/>
      <c r="BL128" s="103"/>
      <c r="BM128" s="103"/>
      <c r="BN128" s="103"/>
      <c r="BO128" s="103"/>
      <c r="BP128" s="103"/>
      <c r="BQ128" s="103"/>
      <c r="BR128" s="103"/>
      <c r="BY128" s="103"/>
      <c r="BZ128" s="103"/>
      <c r="CA128" s="103"/>
      <c r="CB128" s="103"/>
      <c r="CC128" s="113"/>
      <c r="CD128" s="113"/>
      <c r="CE128" s="113"/>
      <c r="CF128" s="113"/>
      <c r="CG128" s="113"/>
      <c r="CH128" s="101"/>
      <c r="CI128" s="101"/>
      <c r="CJ128" s="101"/>
      <c r="CK128" s="101"/>
      <c r="CL128" s="101"/>
      <c r="CM128" s="101"/>
      <c r="CN128" s="101"/>
      <c r="CO128" s="101"/>
      <c r="CP128" s="101"/>
      <c r="CQ128" s="101"/>
      <c r="CR128" s="101"/>
      <c r="CS128" s="101"/>
      <c r="CT128" s="101"/>
      <c r="CU128" s="101"/>
      <c r="CV128" s="101"/>
      <c r="CW128" s="101"/>
      <c r="CX128" s="101"/>
      <c r="CY128" s="101"/>
      <c r="CZ128" s="101"/>
      <c r="DA128" s="1"/>
    </row>
    <row r="129" spans="1:105" ht="12.75">
      <c r="A129" s="55"/>
      <c r="B129" s="33"/>
      <c r="C129" s="213">
        <v>9</v>
      </c>
      <c r="D129" s="213"/>
      <c r="E129" s="152"/>
      <c r="F129" s="152"/>
      <c r="G129" s="152"/>
      <c r="H129" s="152"/>
      <c r="I129" s="152"/>
      <c r="J129" s="152"/>
      <c r="K129" s="152"/>
      <c r="L129" s="152"/>
      <c r="M129" s="152"/>
      <c r="N129" s="152"/>
      <c r="O129" s="152"/>
      <c r="P129" s="152"/>
      <c r="Q129" s="152"/>
      <c r="R129" s="152"/>
      <c r="S129" s="152"/>
      <c r="T129" s="188"/>
      <c r="U129" s="189"/>
      <c r="V129" s="189"/>
      <c r="W129" s="189"/>
      <c r="X129" s="189"/>
      <c r="Y129" s="189"/>
      <c r="Z129" s="189"/>
      <c r="AA129" s="189"/>
      <c r="AB129" s="190"/>
      <c r="AC129" s="183"/>
      <c r="AD129" s="183"/>
      <c r="AE129" s="183"/>
      <c r="AF129" s="183"/>
      <c r="AG129" s="184">
        <f t="shared" si="0"/>
      </c>
      <c r="AH129" s="185"/>
      <c r="AI129" s="185"/>
      <c r="AJ129" s="186"/>
      <c r="AK129" s="187">
        <f t="shared" si="1"/>
      </c>
      <c r="AL129" s="187"/>
      <c r="AM129" s="187"/>
      <c r="AN129" s="187"/>
      <c r="AO129" s="150"/>
      <c r="AP129" s="150"/>
      <c r="AQ129" s="150"/>
      <c r="AR129" s="150"/>
      <c r="AS129" s="151">
        <f t="shared" si="2"/>
        <v>0</v>
      </c>
      <c r="AT129" s="151"/>
      <c r="AU129" s="151"/>
      <c r="AV129" s="151"/>
      <c r="AW129" s="151"/>
      <c r="AX129" s="36"/>
      <c r="AY129" s="101"/>
      <c r="AZ129" s="107"/>
      <c r="BA129" s="103" t="b">
        <f t="shared" si="3"/>
        <v>0</v>
      </c>
      <c r="BB129" s="103">
        <f t="shared" si="4"/>
        <v>0</v>
      </c>
      <c r="BC129" s="118">
        <f t="shared" si="5"/>
        <v>0</v>
      </c>
      <c r="BH129" s="105">
        <f>IF($BB129=1,MAX(BH$121:BH128)+1,0)</f>
        <v>0</v>
      </c>
      <c r="BI129" s="105">
        <f>IF($BB129=2,MAX(BI$121:BI128)+1,0)</f>
        <v>0</v>
      </c>
      <c r="BJ129" s="105">
        <f>IF($BB129=3,MAX(BJ$121:BJ128)+1,0)</f>
        <v>0</v>
      </c>
      <c r="BK129" s="103"/>
      <c r="BL129" s="103"/>
      <c r="BM129" s="103"/>
      <c r="BN129" s="103"/>
      <c r="BO129" s="103"/>
      <c r="BP129" s="103"/>
      <c r="BQ129" s="103"/>
      <c r="BR129" s="103"/>
      <c r="BY129" s="103"/>
      <c r="BZ129" s="103"/>
      <c r="CA129" s="103"/>
      <c r="CB129" s="103"/>
      <c r="CC129" s="113"/>
      <c r="CD129" s="113"/>
      <c r="CE129" s="113"/>
      <c r="CF129" s="113"/>
      <c r="CG129" s="113"/>
      <c r="CH129" s="101"/>
      <c r="CI129" s="101"/>
      <c r="CJ129" s="101"/>
      <c r="CK129" s="101"/>
      <c r="CL129" s="101"/>
      <c r="CM129" s="101"/>
      <c r="CN129" s="101"/>
      <c r="CO129" s="101"/>
      <c r="CP129" s="101"/>
      <c r="CQ129" s="101"/>
      <c r="CR129" s="101"/>
      <c r="CS129" s="101"/>
      <c r="CT129" s="101"/>
      <c r="CU129" s="101"/>
      <c r="CV129" s="101"/>
      <c r="CW129" s="101"/>
      <c r="CX129" s="101"/>
      <c r="CY129" s="101"/>
      <c r="CZ129" s="101"/>
      <c r="DA129" s="1"/>
    </row>
    <row r="130" spans="1:105" ht="12.75">
      <c r="A130" s="55"/>
      <c r="B130" s="33"/>
      <c r="C130" s="213">
        <v>10</v>
      </c>
      <c r="D130" s="213"/>
      <c r="E130" s="152"/>
      <c r="F130" s="152"/>
      <c r="G130" s="152"/>
      <c r="H130" s="152"/>
      <c r="I130" s="152"/>
      <c r="J130" s="152"/>
      <c r="K130" s="152"/>
      <c r="L130" s="152"/>
      <c r="M130" s="152"/>
      <c r="N130" s="152"/>
      <c r="O130" s="152"/>
      <c r="P130" s="152"/>
      <c r="Q130" s="152"/>
      <c r="R130" s="152"/>
      <c r="S130" s="152"/>
      <c r="T130" s="188"/>
      <c r="U130" s="189"/>
      <c r="V130" s="189"/>
      <c r="W130" s="189"/>
      <c r="X130" s="189"/>
      <c r="Y130" s="189"/>
      <c r="Z130" s="189"/>
      <c r="AA130" s="189"/>
      <c r="AB130" s="190"/>
      <c r="AC130" s="183"/>
      <c r="AD130" s="183"/>
      <c r="AE130" s="183"/>
      <c r="AF130" s="183"/>
      <c r="AG130" s="184">
        <f t="shared" si="0"/>
      </c>
      <c r="AH130" s="185"/>
      <c r="AI130" s="185"/>
      <c r="AJ130" s="186"/>
      <c r="AK130" s="187">
        <f t="shared" si="1"/>
      </c>
      <c r="AL130" s="187"/>
      <c r="AM130" s="187"/>
      <c r="AN130" s="187"/>
      <c r="AO130" s="150"/>
      <c r="AP130" s="150"/>
      <c r="AQ130" s="150"/>
      <c r="AR130" s="150"/>
      <c r="AS130" s="151">
        <f t="shared" si="2"/>
        <v>0</v>
      </c>
      <c r="AT130" s="151"/>
      <c r="AU130" s="151"/>
      <c r="AV130" s="151"/>
      <c r="AW130" s="151"/>
      <c r="AX130" s="36"/>
      <c r="AY130" s="101"/>
      <c r="AZ130" s="107"/>
      <c r="BA130" s="103" t="b">
        <f t="shared" si="3"/>
        <v>0</v>
      </c>
      <c r="BB130" s="103">
        <f t="shared" si="4"/>
        <v>0</v>
      </c>
      <c r="BC130" s="118">
        <f t="shared" si="5"/>
        <v>0</v>
      </c>
      <c r="BH130" s="105">
        <f>IF($BB130=1,MAX(BH$121:BH129)+1,0)</f>
        <v>0</v>
      </c>
      <c r="BI130" s="105">
        <f>IF($BB130=2,MAX(BI$121:BI129)+1,0)</f>
        <v>0</v>
      </c>
      <c r="BJ130" s="105">
        <f>IF($BB130=3,MAX(BJ$121:BJ129)+1,0)</f>
        <v>0</v>
      </c>
      <c r="BK130" s="103"/>
      <c r="BL130" s="103"/>
      <c r="BM130" s="103"/>
      <c r="BN130" s="103"/>
      <c r="BO130" s="103"/>
      <c r="BP130" s="103"/>
      <c r="BQ130" s="103"/>
      <c r="BR130" s="103"/>
      <c r="BY130" s="103"/>
      <c r="BZ130" s="103"/>
      <c r="CA130" s="103"/>
      <c r="CB130" s="103"/>
      <c r="CC130" s="113"/>
      <c r="CD130" s="113"/>
      <c r="CE130" s="113"/>
      <c r="CF130" s="113"/>
      <c r="CG130" s="113"/>
      <c r="CH130" s="101"/>
      <c r="CI130" s="101"/>
      <c r="CJ130" s="101"/>
      <c r="CK130" s="101"/>
      <c r="CL130" s="101"/>
      <c r="CM130" s="101"/>
      <c r="CN130" s="101"/>
      <c r="CO130" s="101"/>
      <c r="CP130" s="101"/>
      <c r="CQ130" s="101"/>
      <c r="CR130" s="101"/>
      <c r="CS130" s="101"/>
      <c r="CT130" s="101"/>
      <c r="CU130" s="101"/>
      <c r="CV130" s="101"/>
      <c r="CW130" s="101"/>
      <c r="CX130" s="101"/>
      <c r="CY130" s="101"/>
      <c r="CZ130" s="101"/>
      <c r="DA130" s="1"/>
    </row>
    <row r="131" spans="1:105" ht="13.5" customHeight="1">
      <c r="A131" s="55"/>
      <c r="B131" s="33"/>
      <c r="C131" s="213">
        <v>11</v>
      </c>
      <c r="D131" s="213"/>
      <c r="E131" s="152"/>
      <c r="F131" s="152"/>
      <c r="G131" s="152"/>
      <c r="H131" s="152"/>
      <c r="I131" s="152"/>
      <c r="J131" s="152"/>
      <c r="K131" s="152"/>
      <c r="L131" s="152"/>
      <c r="M131" s="152"/>
      <c r="N131" s="152"/>
      <c r="O131" s="152"/>
      <c r="P131" s="152"/>
      <c r="Q131" s="152"/>
      <c r="R131" s="152"/>
      <c r="S131" s="152"/>
      <c r="T131" s="188"/>
      <c r="U131" s="189"/>
      <c r="V131" s="189"/>
      <c r="W131" s="189"/>
      <c r="X131" s="189"/>
      <c r="Y131" s="189"/>
      <c r="Z131" s="189"/>
      <c r="AA131" s="189"/>
      <c r="AB131" s="190"/>
      <c r="AC131" s="183"/>
      <c r="AD131" s="183"/>
      <c r="AE131" s="183"/>
      <c r="AF131" s="183"/>
      <c r="AG131" s="184">
        <f t="shared" si="0"/>
      </c>
      <c r="AH131" s="185"/>
      <c r="AI131" s="185"/>
      <c r="AJ131" s="186"/>
      <c r="AK131" s="187">
        <f t="shared" si="1"/>
      </c>
      <c r="AL131" s="187"/>
      <c r="AM131" s="187"/>
      <c r="AN131" s="187"/>
      <c r="AO131" s="150"/>
      <c r="AP131" s="150"/>
      <c r="AQ131" s="150"/>
      <c r="AR131" s="150"/>
      <c r="AS131" s="151">
        <f t="shared" si="2"/>
        <v>0</v>
      </c>
      <c r="AT131" s="151"/>
      <c r="AU131" s="151"/>
      <c r="AV131" s="151"/>
      <c r="AW131" s="151"/>
      <c r="AX131" s="36"/>
      <c r="AY131" s="101"/>
      <c r="AZ131" s="107"/>
      <c r="BA131" s="103" t="b">
        <f t="shared" si="3"/>
        <v>0</v>
      </c>
      <c r="BB131" s="103">
        <f t="shared" si="4"/>
        <v>0</v>
      </c>
      <c r="BC131" s="118">
        <f t="shared" si="5"/>
        <v>0</v>
      </c>
      <c r="BH131" s="105">
        <f>IF($BB131=1,MAX(BH$121:BH130)+1,0)</f>
        <v>0</v>
      </c>
      <c r="BI131" s="105">
        <f>IF($BB131=2,MAX(BI$121:BI130)+1,0)</f>
        <v>0</v>
      </c>
      <c r="BJ131" s="105">
        <f>IF($BB131=3,MAX(BJ$121:BJ130)+1,0)</f>
        <v>0</v>
      </c>
      <c r="BK131" s="103"/>
      <c r="BL131" s="103"/>
      <c r="BM131" s="103"/>
      <c r="BN131" s="103"/>
      <c r="BO131" s="103"/>
      <c r="BP131" s="103"/>
      <c r="BQ131" s="103"/>
      <c r="BR131" s="103"/>
      <c r="BY131" s="103"/>
      <c r="BZ131" s="103"/>
      <c r="CA131" s="103"/>
      <c r="CB131" s="103"/>
      <c r="CC131" s="113"/>
      <c r="CD131" s="113"/>
      <c r="CE131" s="113"/>
      <c r="CF131" s="113"/>
      <c r="CG131" s="113"/>
      <c r="CH131" s="101"/>
      <c r="CI131" s="101"/>
      <c r="CJ131" s="101"/>
      <c r="CK131" s="101"/>
      <c r="CL131" s="101"/>
      <c r="CM131" s="101"/>
      <c r="CN131" s="101"/>
      <c r="CO131" s="101"/>
      <c r="CP131" s="101"/>
      <c r="CQ131" s="101"/>
      <c r="CR131" s="101"/>
      <c r="CS131" s="101"/>
      <c r="CT131" s="101"/>
      <c r="CU131" s="101"/>
      <c r="CV131" s="101"/>
      <c r="CW131" s="101"/>
      <c r="CX131" s="101"/>
      <c r="CY131" s="101"/>
      <c r="CZ131" s="101"/>
      <c r="DA131" s="1"/>
    </row>
    <row r="132" spans="1:105" ht="12.75">
      <c r="A132" s="55"/>
      <c r="B132" s="33"/>
      <c r="C132" s="213">
        <v>12</v>
      </c>
      <c r="D132" s="213"/>
      <c r="E132" s="152"/>
      <c r="F132" s="152"/>
      <c r="G132" s="152"/>
      <c r="H132" s="152"/>
      <c r="I132" s="152"/>
      <c r="J132" s="152"/>
      <c r="K132" s="152"/>
      <c r="L132" s="152"/>
      <c r="M132" s="152"/>
      <c r="N132" s="152"/>
      <c r="O132" s="152"/>
      <c r="P132" s="152"/>
      <c r="Q132" s="152"/>
      <c r="R132" s="152"/>
      <c r="S132" s="152"/>
      <c r="T132" s="188"/>
      <c r="U132" s="189"/>
      <c r="V132" s="189"/>
      <c r="W132" s="189"/>
      <c r="X132" s="189"/>
      <c r="Y132" s="189"/>
      <c r="Z132" s="189"/>
      <c r="AA132" s="189"/>
      <c r="AB132" s="190"/>
      <c r="AC132" s="183"/>
      <c r="AD132" s="183"/>
      <c r="AE132" s="183"/>
      <c r="AF132" s="183"/>
      <c r="AG132" s="184">
        <f t="shared" si="0"/>
      </c>
      <c r="AH132" s="185"/>
      <c r="AI132" s="185"/>
      <c r="AJ132" s="186"/>
      <c r="AK132" s="187">
        <f t="shared" si="1"/>
      </c>
      <c r="AL132" s="187"/>
      <c r="AM132" s="187"/>
      <c r="AN132" s="187"/>
      <c r="AO132" s="150"/>
      <c r="AP132" s="150"/>
      <c r="AQ132" s="150"/>
      <c r="AR132" s="150"/>
      <c r="AS132" s="151">
        <f t="shared" si="2"/>
        <v>0</v>
      </c>
      <c r="AT132" s="151"/>
      <c r="AU132" s="151"/>
      <c r="AV132" s="151"/>
      <c r="AW132" s="151"/>
      <c r="AX132" s="36"/>
      <c r="AY132" s="101"/>
      <c r="AZ132" s="107"/>
      <c r="BA132" s="103" t="b">
        <f t="shared" si="3"/>
        <v>0</v>
      </c>
      <c r="BB132" s="103">
        <f t="shared" si="4"/>
        <v>0</v>
      </c>
      <c r="BC132" s="118">
        <f t="shared" si="5"/>
        <v>0</v>
      </c>
      <c r="BH132" s="105">
        <f>IF($BB132=1,MAX(BH$121:BH131)+1,0)</f>
        <v>0</v>
      </c>
      <c r="BI132" s="105">
        <f>IF($BB132=2,MAX(BI$121:BI131)+1,0)</f>
        <v>0</v>
      </c>
      <c r="BJ132" s="105">
        <f>IF($BB132=3,MAX(BJ$121:BJ131)+1,0)</f>
        <v>0</v>
      </c>
      <c r="BK132" s="103"/>
      <c r="BL132" s="103"/>
      <c r="BM132" s="103"/>
      <c r="BN132" s="103"/>
      <c r="BO132" s="103"/>
      <c r="BP132" s="103"/>
      <c r="BQ132" s="103"/>
      <c r="BR132" s="103"/>
      <c r="BY132" s="103"/>
      <c r="BZ132" s="103"/>
      <c r="CA132" s="103"/>
      <c r="CB132" s="103"/>
      <c r="CC132" s="113"/>
      <c r="CD132" s="113"/>
      <c r="CE132" s="113"/>
      <c r="CF132" s="113"/>
      <c r="CG132" s="113"/>
      <c r="CH132" s="101"/>
      <c r="CI132" s="101"/>
      <c r="CJ132" s="101"/>
      <c r="CK132" s="101"/>
      <c r="CL132" s="101"/>
      <c r="CM132" s="101"/>
      <c r="CN132" s="101"/>
      <c r="CO132" s="101"/>
      <c r="CP132" s="101"/>
      <c r="CQ132" s="101"/>
      <c r="CR132" s="101"/>
      <c r="CS132" s="101"/>
      <c r="CT132" s="101"/>
      <c r="CU132" s="101"/>
      <c r="CV132" s="101"/>
      <c r="CW132" s="101"/>
      <c r="CX132" s="101"/>
      <c r="CY132" s="101"/>
      <c r="CZ132" s="101"/>
      <c r="DA132" s="1"/>
    </row>
    <row r="133" spans="1:105" ht="12.75">
      <c r="A133" s="55"/>
      <c r="B133" s="33"/>
      <c r="C133" s="213">
        <v>13</v>
      </c>
      <c r="D133" s="213"/>
      <c r="E133" s="152"/>
      <c r="F133" s="152"/>
      <c r="G133" s="152"/>
      <c r="H133" s="152"/>
      <c r="I133" s="152"/>
      <c r="J133" s="152"/>
      <c r="K133" s="152"/>
      <c r="L133" s="152"/>
      <c r="M133" s="152"/>
      <c r="N133" s="152"/>
      <c r="O133" s="152"/>
      <c r="P133" s="152"/>
      <c r="Q133" s="152"/>
      <c r="R133" s="152"/>
      <c r="S133" s="152"/>
      <c r="T133" s="92"/>
      <c r="U133" s="93"/>
      <c r="V133" s="93"/>
      <c r="W133" s="93"/>
      <c r="X133" s="93"/>
      <c r="Y133" s="93"/>
      <c r="Z133" s="93"/>
      <c r="AA133" s="93"/>
      <c r="AB133" s="94"/>
      <c r="AC133" s="183"/>
      <c r="AD133" s="183"/>
      <c r="AE133" s="183"/>
      <c r="AF133" s="183"/>
      <c r="AG133" s="184">
        <f t="shared" si="0"/>
      </c>
      <c r="AH133" s="185"/>
      <c r="AI133" s="185"/>
      <c r="AJ133" s="186"/>
      <c r="AK133" s="187">
        <f t="shared" si="1"/>
      </c>
      <c r="AL133" s="187"/>
      <c r="AM133" s="187"/>
      <c r="AN133" s="187"/>
      <c r="AO133" s="150"/>
      <c r="AP133" s="150"/>
      <c r="AQ133" s="150"/>
      <c r="AR133" s="150"/>
      <c r="AS133" s="151">
        <f t="shared" si="2"/>
        <v>0</v>
      </c>
      <c r="AT133" s="151"/>
      <c r="AU133" s="151"/>
      <c r="AV133" s="151"/>
      <c r="AW133" s="151"/>
      <c r="AX133" s="36"/>
      <c r="AY133" s="101"/>
      <c r="AZ133" s="107"/>
      <c r="BA133" s="103" t="b">
        <f t="shared" si="3"/>
        <v>0</v>
      </c>
      <c r="BB133" s="103">
        <f t="shared" si="4"/>
        <v>0</v>
      </c>
      <c r="BC133" s="118">
        <f t="shared" si="5"/>
        <v>0</v>
      </c>
      <c r="BH133" s="105">
        <f>IF($BB133=1,MAX(BH$121:BH132)+1,0)</f>
        <v>0</v>
      </c>
      <c r="BI133" s="105">
        <f>IF($BB133=2,MAX(BI$121:BI132)+1,0)</f>
        <v>0</v>
      </c>
      <c r="BJ133" s="105">
        <f>IF($BB133=3,MAX(BJ$121:BJ132)+1,0)</f>
        <v>0</v>
      </c>
      <c r="BK133" s="103"/>
      <c r="BL133" s="103"/>
      <c r="BM133" s="103"/>
      <c r="BN133" s="103"/>
      <c r="BO133" s="103"/>
      <c r="BP133" s="103"/>
      <c r="BQ133" s="103"/>
      <c r="BR133" s="103"/>
      <c r="BY133" s="103"/>
      <c r="BZ133" s="103"/>
      <c r="CA133" s="103"/>
      <c r="CB133" s="103"/>
      <c r="CC133" s="113"/>
      <c r="CD133" s="113"/>
      <c r="CE133" s="113"/>
      <c r="CF133" s="113"/>
      <c r="CG133" s="113"/>
      <c r="CH133" s="101"/>
      <c r="CI133" s="101"/>
      <c r="CJ133" s="101"/>
      <c r="CK133" s="101"/>
      <c r="CL133" s="101"/>
      <c r="CM133" s="101"/>
      <c r="CN133" s="101"/>
      <c r="CO133" s="101"/>
      <c r="CP133" s="101"/>
      <c r="CQ133" s="101"/>
      <c r="CR133" s="101"/>
      <c r="CS133" s="101"/>
      <c r="CT133" s="101"/>
      <c r="CU133" s="101"/>
      <c r="CV133" s="101"/>
      <c r="CW133" s="101"/>
      <c r="CX133" s="101"/>
      <c r="CY133" s="101"/>
      <c r="CZ133" s="101"/>
      <c r="DA133" s="1"/>
    </row>
    <row r="134" spans="1:105" ht="12.75">
      <c r="A134" s="55"/>
      <c r="B134" s="33"/>
      <c r="C134" s="213">
        <v>14</v>
      </c>
      <c r="D134" s="213"/>
      <c r="E134" s="152"/>
      <c r="F134" s="152"/>
      <c r="G134" s="152"/>
      <c r="H134" s="152"/>
      <c r="I134" s="152"/>
      <c r="J134" s="152"/>
      <c r="K134" s="152"/>
      <c r="L134" s="152"/>
      <c r="M134" s="152"/>
      <c r="N134" s="152"/>
      <c r="O134" s="152"/>
      <c r="P134" s="152"/>
      <c r="Q134" s="152"/>
      <c r="R134" s="152"/>
      <c r="S134" s="152"/>
      <c r="T134" s="92"/>
      <c r="U134" s="93"/>
      <c r="V134" s="93"/>
      <c r="W134" s="93"/>
      <c r="X134" s="93"/>
      <c r="Y134" s="93"/>
      <c r="Z134" s="93"/>
      <c r="AA134" s="93"/>
      <c r="AB134" s="94"/>
      <c r="AC134" s="183"/>
      <c r="AD134" s="183"/>
      <c r="AE134" s="183"/>
      <c r="AF134" s="183"/>
      <c r="AG134" s="184">
        <f t="shared" si="0"/>
      </c>
      <c r="AH134" s="185"/>
      <c r="AI134" s="185"/>
      <c r="AJ134" s="186"/>
      <c r="AK134" s="187">
        <f t="shared" si="1"/>
      </c>
      <c r="AL134" s="187"/>
      <c r="AM134" s="187"/>
      <c r="AN134" s="187"/>
      <c r="AO134" s="150"/>
      <c r="AP134" s="150"/>
      <c r="AQ134" s="150"/>
      <c r="AR134" s="150"/>
      <c r="AS134" s="151">
        <f t="shared" si="2"/>
        <v>0</v>
      </c>
      <c r="AT134" s="151"/>
      <c r="AU134" s="151"/>
      <c r="AV134" s="151"/>
      <c r="AW134" s="151"/>
      <c r="AX134" s="36"/>
      <c r="AY134" s="101"/>
      <c r="AZ134" s="107"/>
      <c r="BA134" s="103" t="b">
        <f t="shared" si="3"/>
        <v>0</v>
      </c>
      <c r="BB134" s="103">
        <f t="shared" si="4"/>
        <v>0</v>
      </c>
      <c r="BC134" s="118">
        <f t="shared" si="5"/>
        <v>0</v>
      </c>
      <c r="BD134" s="103"/>
      <c r="BE134" s="103"/>
      <c r="BF134" s="103"/>
      <c r="BG134" s="103"/>
      <c r="BH134" s="105">
        <f>IF($BB134=1,MAX(BH$121:BH133)+1,0)</f>
        <v>0</v>
      </c>
      <c r="BI134" s="105">
        <f>IF($BB134=2,MAX(BI$121:BI133)+1,0)</f>
        <v>0</v>
      </c>
      <c r="BJ134" s="105">
        <f>IF($BB134=3,MAX(BJ$121:BJ133)+1,0)</f>
        <v>0</v>
      </c>
      <c r="BK134" s="103"/>
      <c r="BL134" s="103"/>
      <c r="BM134" s="103"/>
      <c r="BN134" s="103"/>
      <c r="BO134" s="103"/>
      <c r="BP134" s="103"/>
      <c r="BQ134" s="103"/>
      <c r="BR134" s="103"/>
      <c r="BY134" s="103"/>
      <c r="BZ134" s="103"/>
      <c r="CA134" s="103"/>
      <c r="CB134" s="103"/>
      <c r="CC134" s="113"/>
      <c r="CD134" s="113"/>
      <c r="CE134" s="113"/>
      <c r="CF134" s="113"/>
      <c r="CG134" s="113"/>
      <c r="CH134" s="101"/>
      <c r="CI134" s="101"/>
      <c r="CJ134" s="101"/>
      <c r="CK134" s="101"/>
      <c r="CL134" s="101"/>
      <c r="CM134" s="101"/>
      <c r="CN134" s="101"/>
      <c r="CO134" s="101"/>
      <c r="CP134" s="101"/>
      <c r="CQ134" s="101"/>
      <c r="CR134" s="101"/>
      <c r="CS134" s="101"/>
      <c r="CT134" s="101"/>
      <c r="CU134" s="101"/>
      <c r="CV134" s="101"/>
      <c r="CW134" s="101"/>
      <c r="CX134" s="101"/>
      <c r="CY134" s="101"/>
      <c r="CZ134" s="101"/>
      <c r="DA134" s="1"/>
    </row>
    <row r="135" spans="1:105" ht="12.75">
      <c r="A135" s="55"/>
      <c r="B135" s="33"/>
      <c r="C135" s="213">
        <v>15</v>
      </c>
      <c r="D135" s="213"/>
      <c r="E135" s="152"/>
      <c r="F135" s="152"/>
      <c r="G135" s="152"/>
      <c r="H135" s="152"/>
      <c r="I135" s="152"/>
      <c r="J135" s="152"/>
      <c r="K135" s="152"/>
      <c r="L135" s="152"/>
      <c r="M135" s="152"/>
      <c r="N135" s="152"/>
      <c r="O135" s="152"/>
      <c r="P135" s="152"/>
      <c r="Q135" s="152"/>
      <c r="R135" s="152"/>
      <c r="S135" s="152"/>
      <c r="T135" s="188"/>
      <c r="U135" s="189"/>
      <c r="V135" s="189"/>
      <c r="W135" s="189"/>
      <c r="X135" s="189"/>
      <c r="Y135" s="189"/>
      <c r="Z135" s="189"/>
      <c r="AA135" s="189"/>
      <c r="AB135" s="190"/>
      <c r="AC135" s="183"/>
      <c r="AD135" s="183"/>
      <c r="AE135" s="183"/>
      <c r="AF135" s="183"/>
      <c r="AG135" s="184">
        <f t="shared" si="0"/>
      </c>
      <c r="AH135" s="185"/>
      <c r="AI135" s="185"/>
      <c r="AJ135" s="186"/>
      <c r="AK135" s="187">
        <f t="shared" si="1"/>
      </c>
      <c r="AL135" s="187"/>
      <c r="AM135" s="187"/>
      <c r="AN135" s="187"/>
      <c r="AO135" s="150"/>
      <c r="AP135" s="150"/>
      <c r="AQ135" s="150"/>
      <c r="AR135" s="150"/>
      <c r="AS135" s="151">
        <f t="shared" si="2"/>
        <v>0</v>
      </c>
      <c r="AT135" s="151"/>
      <c r="AU135" s="151"/>
      <c r="AV135" s="151"/>
      <c r="AW135" s="151"/>
      <c r="AX135" s="36"/>
      <c r="AY135" s="101"/>
      <c r="AZ135" s="107"/>
      <c r="BA135" s="103" t="b">
        <f t="shared" si="3"/>
        <v>0</v>
      </c>
      <c r="BB135" s="103">
        <f t="shared" si="4"/>
        <v>0</v>
      </c>
      <c r="BC135" s="118">
        <f t="shared" si="5"/>
        <v>0</v>
      </c>
      <c r="BD135" s="103"/>
      <c r="BE135" s="103"/>
      <c r="BF135" s="103"/>
      <c r="BG135" s="103"/>
      <c r="BH135" s="105">
        <f>IF($BB135=1,MAX(BH$121:BH134)+1,0)</f>
        <v>0</v>
      </c>
      <c r="BI135" s="105">
        <f>IF($BB135=2,MAX(BI$121:BI134)+1,0)</f>
        <v>0</v>
      </c>
      <c r="BJ135" s="105">
        <f>IF($BB135=3,MAX(BJ$121:BJ134)+1,0)</f>
        <v>0</v>
      </c>
      <c r="BK135" s="103"/>
      <c r="BL135" s="103"/>
      <c r="BM135" s="103"/>
      <c r="BN135" s="103"/>
      <c r="BO135" s="103"/>
      <c r="BP135" s="103"/>
      <c r="BQ135" s="103"/>
      <c r="BR135" s="103"/>
      <c r="BY135" s="103"/>
      <c r="BZ135" s="103"/>
      <c r="CA135" s="103"/>
      <c r="CB135" s="103"/>
      <c r="CC135" s="113"/>
      <c r="CD135" s="113"/>
      <c r="CE135" s="113"/>
      <c r="CF135" s="113"/>
      <c r="CG135" s="113"/>
      <c r="CH135" s="101"/>
      <c r="CI135" s="101"/>
      <c r="CJ135" s="101"/>
      <c r="CK135" s="101"/>
      <c r="CL135" s="101"/>
      <c r="CM135" s="101"/>
      <c r="CN135" s="101"/>
      <c r="CO135" s="101"/>
      <c r="CP135" s="101"/>
      <c r="CQ135" s="101"/>
      <c r="CR135" s="101"/>
      <c r="CS135" s="101"/>
      <c r="CT135" s="101"/>
      <c r="CU135" s="101"/>
      <c r="CV135" s="101"/>
      <c r="CW135" s="101"/>
      <c r="CX135" s="101"/>
      <c r="CY135" s="101"/>
      <c r="CZ135" s="101"/>
      <c r="DA135" s="1"/>
    </row>
    <row r="136" spans="1:105" ht="12.75">
      <c r="A136" s="55"/>
      <c r="B136" s="33"/>
      <c r="C136" s="213">
        <v>16</v>
      </c>
      <c r="D136" s="213"/>
      <c r="E136" s="152"/>
      <c r="F136" s="152"/>
      <c r="G136" s="152"/>
      <c r="H136" s="152"/>
      <c r="I136" s="152"/>
      <c r="J136" s="152"/>
      <c r="K136" s="152"/>
      <c r="L136" s="152"/>
      <c r="M136" s="152"/>
      <c r="N136" s="152"/>
      <c r="O136" s="152"/>
      <c r="P136" s="152"/>
      <c r="Q136" s="152"/>
      <c r="R136" s="152"/>
      <c r="S136" s="152"/>
      <c r="T136" s="153"/>
      <c r="U136" s="153"/>
      <c r="V136" s="153"/>
      <c r="W136" s="153"/>
      <c r="X136" s="153"/>
      <c r="Y136" s="153"/>
      <c r="Z136" s="153"/>
      <c r="AA136" s="153"/>
      <c r="AB136" s="153"/>
      <c r="AC136" s="183"/>
      <c r="AD136" s="183"/>
      <c r="AE136" s="183"/>
      <c r="AF136" s="183"/>
      <c r="AG136" s="184">
        <f t="shared" si="0"/>
      </c>
      <c r="AH136" s="185"/>
      <c r="AI136" s="185"/>
      <c r="AJ136" s="186"/>
      <c r="AK136" s="187">
        <f t="shared" si="1"/>
      </c>
      <c r="AL136" s="187"/>
      <c r="AM136" s="187"/>
      <c r="AN136" s="187"/>
      <c r="AO136" s="150"/>
      <c r="AP136" s="150"/>
      <c r="AQ136" s="150"/>
      <c r="AR136" s="150"/>
      <c r="AS136" s="151">
        <f t="shared" si="2"/>
        <v>0</v>
      </c>
      <c r="AT136" s="151"/>
      <c r="AU136" s="151"/>
      <c r="AV136" s="151"/>
      <c r="AW136" s="151"/>
      <c r="AX136" s="36"/>
      <c r="AY136" s="101"/>
      <c r="AZ136" s="107"/>
      <c r="BA136" s="103" t="b">
        <f t="shared" si="3"/>
        <v>0</v>
      </c>
      <c r="BB136" s="103">
        <f t="shared" si="4"/>
        <v>0</v>
      </c>
      <c r="BC136" s="118">
        <f t="shared" si="5"/>
        <v>0</v>
      </c>
      <c r="BD136" s="103"/>
      <c r="BE136" s="103"/>
      <c r="BF136" s="103"/>
      <c r="BG136" s="103"/>
      <c r="BH136" s="105">
        <f>IF($BB136=1,MAX(BH$121:BH135)+1,0)</f>
        <v>0</v>
      </c>
      <c r="BI136" s="105">
        <f>IF($BB136=2,MAX(BI$121:BI135)+1,0)</f>
        <v>0</v>
      </c>
      <c r="BJ136" s="105">
        <f>IF($BB136=3,MAX(BJ$121:BJ135)+1,0)</f>
        <v>0</v>
      </c>
      <c r="BK136" s="103"/>
      <c r="BL136" s="103"/>
      <c r="BM136" s="103"/>
      <c r="BN136" s="103"/>
      <c r="BO136" s="103"/>
      <c r="BP136" s="103"/>
      <c r="BQ136" s="103"/>
      <c r="BR136" s="103"/>
      <c r="BY136" s="103"/>
      <c r="BZ136" s="103"/>
      <c r="CA136" s="103"/>
      <c r="CB136" s="103"/>
      <c r="CC136" s="113"/>
      <c r="CD136" s="113"/>
      <c r="CE136" s="113"/>
      <c r="CF136" s="113"/>
      <c r="CG136" s="113"/>
      <c r="CH136" s="101"/>
      <c r="CI136" s="101"/>
      <c r="CJ136" s="101"/>
      <c r="CK136" s="101"/>
      <c r="CL136" s="101"/>
      <c r="CM136" s="101"/>
      <c r="CN136" s="101"/>
      <c r="CO136" s="101"/>
      <c r="CP136" s="101"/>
      <c r="CQ136" s="101"/>
      <c r="CR136" s="101"/>
      <c r="CS136" s="101"/>
      <c r="CT136" s="101"/>
      <c r="CU136" s="101"/>
      <c r="CV136" s="101"/>
      <c r="CW136" s="101"/>
      <c r="CX136" s="101"/>
      <c r="CY136" s="101"/>
      <c r="CZ136" s="101"/>
      <c r="DA136" s="1"/>
    </row>
    <row r="137" spans="1:105" ht="12.75">
      <c r="A137" s="55"/>
      <c r="B137" s="33"/>
      <c r="C137" s="213">
        <v>17</v>
      </c>
      <c r="D137" s="213"/>
      <c r="E137" s="152"/>
      <c r="F137" s="152"/>
      <c r="G137" s="152"/>
      <c r="H137" s="152"/>
      <c r="I137" s="152"/>
      <c r="J137" s="152"/>
      <c r="K137" s="152"/>
      <c r="L137" s="152"/>
      <c r="M137" s="152"/>
      <c r="N137" s="152"/>
      <c r="O137" s="152"/>
      <c r="P137" s="152"/>
      <c r="Q137" s="152"/>
      <c r="R137" s="152"/>
      <c r="S137" s="152"/>
      <c r="T137" s="153"/>
      <c r="U137" s="153"/>
      <c r="V137" s="153"/>
      <c r="W137" s="153"/>
      <c r="X137" s="153"/>
      <c r="Y137" s="153"/>
      <c r="Z137" s="153"/>
      <c r="AA137" s="153"/>
      <c r="AB137" s="153"/>
      <c r="AC137" s="183"/>
      <c r="AD137" s="183"/>
      <c r="AE137" s="183"/>
      <c r="AF137" s="183"/>
      <c r="AG137" s="184">
        <f t="shared" si="0"/>
      </c>
      <c r="AH137" s="185"/>
      <c r="AI137" s="185"/>
      <c r="AJ137" s="186"/>
      <c r="AK137" s="187">
        <f t="shared" si="1"/>
      </c>
      <c r="AL137" s="187"/>
      <c r="AM137" s="187"/>
      <c r="AN137" s="187"/>
      <c r="AO137" s="150"/>
      <c r="AP137" s="150"/>
      <c r="AQ137" s="150"/>
      <c r="AR137" s="150"/>
      <c r="AS137" s="151">
        <f t="shared" si="2"/>
        <v>0</v>
      </c>
      <c r="AT137" s="151"/>
      <c r="AU137" s="151"/>
      <c r="AV137" s="151"/>
      <c r="AW137" s="151"/>
      <c r="AX137" s="36"/>
      <c r="AY137" s="101"/>
      <c r="AZ137" s="107"/>
      <c r="BA137" s="103" t="b">
        <f t="shared" si="3"/>
        <v>0</v>
      </c>
      <c r="BB137" s="103">
        <f t="shared" si="4"/>
        <v>0</v>
      </c>
      <c r="BC137" s="118">
        <f t="shared" si="5"/>
        <v>0</v>
      </c>
      <c r="BD137" s="103"/>
      <c r="BE137" s="103"/>
      <c r="BF137" s="103"/>
      <c r="BG137" s="103"/>
      <c r="BH137" s="105">
        <f>IF($BB137=1,MAX(BH$121:BH136)+1,0)</f>
        <v>0</v>
      </c>
      <c r="BI137" s="105">
        <f>IF($BB137=2,MAX(BI$121:BI136)+1,0)</f>
        <v>0</v>
      </c>
      <c r="BJ137" s="105">
        <f>IF($BB137=3,MAX(BJ$121:BJ136)+1,0)</f>
        <v>0</v>
      </c>
      <c r="BY137" s="103"/>
      <c r="BZ137" s="103"/>
      <c r="CA137" s="103"/>
      <c r="CB137" s="103"/>
      <c r="CC137" s="113"/>
      <c r="CD137" s="113"/>
      <c r="CE137" s="113"/>
      <c r="CF137" s="113"/>
      <c r="CG137" s="113"/>
      <c r="CH137" s="101"/>
      <c r="CI137" s="101"/>
      <c r="CJ137" s="101"/>
      <c r="CK137" s="101"/>
      <c r="CL137" s="101"/>
      <c r="CM137" s="101"/>
      <c r="CN137" s="101"/>
      <c r="CO137" s="101"/>
      <c r="CP137" s="101"/>
      <c r="CQ137" s="101"/>
      <c r="CR137" s="101"/>
      <c r="CS137" s="101"/>
      <c r="CT137" s="101"/>
      <c r="CU137" s="101"/>
      <c r="CV137" s="101"/>
      <c r="CW137" s="101"/>
      <c r="CX137" s="101"/>
      <c r="CY137" s="101"/>
      <c r="CZ137" s="101"/>
      <c r="DA137" s="1"/>
    </row>
    <row r="138" spans="1:105" ht="12.75">
      <c r="A138" s="55"/>
      <c r="B138" s="33"/>
      <c r="C138" s="213">
        <v>18</v>
      </c>
      <c r="D138" s="213"/>
      <c r="E138" s="152"/>
      <c r="F138" s="152"/>
      <c r="G138" s="152"/>
      <c r="H138" s="152"/>
      <c r="I138" s="152"/>
      <c r="J138" s="152"/>
      <c r="K138" s="152"/>
      <c r="L138" s="152"/>
      <c r="M138" s="152"/>
      <c r="N138" s="152"/>
      <c r="O138" s="152"/>
      <c r="P138" s="152"/>
      <c r="Q138" s="152"/>
      <c r="R138" s="152"/>
      <c r="S138" s="152"/>
      <c r="T138" s="153"/>
      <c r="U138" s="153"/>
      <c r="V138" s="153"/>
      <c r="W138" s="153"/>
      <c r="X138" s="153"/>
      <c r="Y138" s="153"/>
      <c r="Z138" s="153"/>
      <c r="AA138" s="153"/>
      <c r="AB138" s="153"/>
      <c r="AC138" s="183"/>
      <c r="AD138" s="183"/>
      <c r="AE138" s="183"/>
      <c r="AF138" s="183"/>
      <c r="AG138" s="184">
        <f t="shared" si="0"/>
      </c>
      <c r="AH138" s="185"/>
      <c r="AI138" s="185"/>
      <c r="AJ138" s="186"/>
      <c r="AK138" s="187">
        <f t="shared" si="1"/>
      </c>
      <c r="AL138" s="187"/>
      <c r="AM138" s="187"/>
      <c r="AN138" s="187"/>
      <c r="AO138" s="150"/>
      <c r="AP138" s="150"/>
      <c r="AQ138" s="150"/>
      <c r="AR138" s="150"/>
      <c r="AS138" s="151">
        <f t="shared" si="2"/>
        <v>0</v>
      </c>
      <c r="AT138" s="151"/>
      <c r="AU138" s="151"/>
      <c r="AV138" s="151"/>
      <c r="AW138" s="151"/>
      <c r="AX138" s="36"/>
      <c r="AY138" s="101"/>
      <c r="AZ138" s="107"/>
      <c r="BA138" s="103" t="b">
        <f t="shared" si="3"/>
        <v>0</v>
      </c>
      <c r="BB138" s="103">
        <f t="shared" si="4"/>
        <v>0</v>
      </c>
      <c r="BC138" s="118">
        <f t="shared" si="5"/>
        <v>0</v>
      </c>
      <c r="BD138" s="103"/>
      <c r="BE138" s="103"/>
      <c r="BF138" s="103"/>
      <c r="BG138" s="103"/>
      <c r="BH138" s="105">
        <f>IF($BB138=1,MAX(BH$121:BH137)+1,0)</f>
        <v>0</v>
      </c>
      <c r="BI138" s="105">
        <f>IF($BB138=2,MAX(BI$121:BI137)+1,0)</f>
        <v>0</v>
      </c>
      <c r="BJ138" s="105">
        <f>IF($BB138=3,MAX(BJ$121:BJ137)+1,0)</f>
        <v>0</v>
      </c>
      <c r="BY138" s="103"/>
      <c r="BZ138" s="103"/>
      <c r="CA138" s="103"/>
      <c r="CB138" s="103"/>
      <c r="CC138" s="113"/>
      <c r="CD138" s="113"/>
      <c r="CE138" s="113"/>
      <c r="CF138" s="113"/>
      <c r="CG138" s="113"/>
      <c r="CH138" s="101"/>
      <c r="CI138" s="101"/>
      <c r="CJ138" s="101"/>
      <c r="CK138" s="101"/>
      <c r="CL138" s="101"/>
      <c r="CM138" s="101"/>
      <c r="CN138" s="101"/>
      <c r="CO138" s="101"/>
      <c r="CP138" s="101"/>
      <c r="CQ138" s="101"/>
      <c r="CR138" s="101"/>
      <c r="CS138" s="101"/>
      <c r="CT138" s="101"/>
      <c r="CU138" s="101"/>
      <c r="CV138" s="101"/>
      <c r="CW138" s="101"/>
      <c r="CX138" s="101"/>
      <c r="CY138" s="101"/>
      <c r="CZ138" s="101"/>
      <c r="DA138" s="1"/>
    </row>
    <row r="139" spans="1:105" ht="12.75" customHeight="1">
      <c r="A139" s="55"/>
      <c r="B139" s="33"/>
      <c r="C139" s="213">
        <v>19</v>
      </c>
      <c r="D139" s="213"/>
      <c r="E139" s="152"/>
      <c r="F139" s="152"/>
      <c r="G139" s="152"/>
      <c r="H139" s="152"/>
      <c r="I139" s="152"/>
      <c r="J139" s="152"/>
      <c r="K139" s="152"/>
      <c r="L139" s="152"/>
      <c r="M139" s="152"/>
      <c r="N139" s="152"/>
      <c r="O139" s="152"/>
      <c r="P139" s="152"/>
      <c r="Q139" s="152"/>
      <c r="R139" s="152"/>
      <c r="S139" s="152"/>
      <c r="T139" s="153"/>
      <c r="U139" s="153"/>
      <c r="V139" s="153"/>
      <c r="W139" s="153"/>
      <c r="X139" s="153"/>
      <c r="Y139" s="153"/>
      <c r="Z139" s="153"/>
      <c r="AA139" s="153"/>
      <c r="AB139" s="153"/>
      <c r="AC139" s="183"/>
      <c r="AD139" s="183"/>
      <c r="AE139" s="183"/>
      <c r="AF139" s="183"/>
      <c r="AG139" s="184">
        <f t="shared" si="0"/>
      </c>
      <c r="AH139" s="185"/>
      <c r="AI139" s="185"/>
      <c r="AJ139" s="186"/>
      <c r="AK139" s="187">
        <f t="shared" si="1"/>
      </c>
      <c r="AL139" s="187"/>
      <c r="AM139" s="187"/>
      <c r="AN139" s="187"/>
      <c r="AO139" s="150"/>
      <c r="AP139" s="150"/>
      <c r="AQ139" s="150"/>
      <c r="AR139" s="150"/>
      <c r="AS139" s="151">
        <f t="shared" si="2"/>
        <v>0</v>
      </c>
      <c r="AT139" s="151"/>
      <c r="AU139" s="151"/>
      <c r="AV139" s="151"/>
      <c r="AW139" s="151"/>
      <c r="AX139" s="36"/>
      <c r="AY139" s="101"/>
      <c r="AZ139" s="107"/>
      <c r="BA139" s="103" t="b">
        <f t="shared" si="3"/>
        <v>0</v>
      </c>
      <c r="BB139" s="103">
        <f t="shared" si="4"/>
        <v>0</v>
      </c>
      <c r="BC139" s="118">
        <f t="shared" si="5"/>
        <v>0</v>
      </c>
      <c r="BD139" s="103"/>
      <c r="BE139" s="103"/>
      <c r="BF139" s="103"/>
      <c r="BG139" s="103"/>
      <c r="BH139" s="105">
        <f>IF($BB139=1,MAX(BH$121:BH138)+1,0)</f>
        <v>0</v>
      </c>
      <c r="BI139" s="105">
        <f>IF($BB139=2,MAX(BI$121:BI138)+1,0)</f>
        <v>0</v>
      </c>
      <c r="BJ139" s="105">
        <f>IF($BB139=3,MAX(BJ$121:BJ138)+1,0)</f>
        <v>0</v>
      </c>
      <c r="BY139" s="103"/>
      <c r="BZ139" s="103"/>
      <c r="CA139" s="103"/>
      <c r="CB139" s="103"/>
      <c r="CC139" s="113"/>
      <c r="CD139" s="113"/>
      <c r="CE139" s="113"/>
      <c r="CF139" s="113"/>
      <c r="CG139" s="113"/>
      <c r="CH139" s="101"/>
      <c r="CI139" s="101"/>
      <c r="CJ139" s="101"/>
      <c r="CK139" s="101"/>
      <c r="CL139" s="101"/>
      <c r="CM139" s="101"/>
      <c r="CN139" s="101"/>
      <c r="CO139" s="101"/>
      <c r="CP139" s="101"/>
      <c r="CQ139" s="101"/>
      <c r="CR139" s="101"/>
      <c r="CS139" s="101"/>
      <c r="CT139" s="101"/>
      <c r="CU139" s="101"/>
      <c r="CV139" s="101"/>
      <c r="CW139" s="101"/>
      <c r="CX139" s="101"/>
      <c r="CY139" s="101"/>
      <c r="CZ139" s="101"/>
      <c r="DA139" s="1"/>
    </row>
    <row r="140" spans="1:105" ht="12.75">
      <c r="A140" s="55"/>
      <c r="B140" s="33"/>
      <c r="C140" s="213">
        <v>20</v>
      </c>
      <c r="D140" s="213"/>
      <c r="E140" s="152"/>
      <c r="F140" s="152"/>
      <c r="G140" s="152"/>
      <c r="H140" s="152"/>
      <c r="I140" s="152"/>
      <c r="J140" s="152"/>
      <c r="K140" s="152"/>
      <c r="L140" s="152"/>
      <c r="M140" s="152"/>
      <c r="N140" s="152"/>
      <c r="O140" s="152"/>
      <c r="P140" s="152"/>
      <c r="Q140" s="152"/>
      <c r="R140" s="152"/>
      <c r="S140" s="152"/>
      <c r="T140" s="153"/>
      <c r="U140" s="153"/>
      <c r="V140" s="153"/>
      <c r="W140" s="153"/>
      <c r="X140" s="153"/>
      <c r="Y140" s="153"/>
      <c r="Z140" s="153"/>
      <c r="AA140" s="153"/>
      <c r="AB140" s="153"/>
      <c r="AC140" s="183"/>
      <c r="AD140" s="183"/>
      <c r="AE140" s="183"/>
      <c r="AF140" s="183"/>
      <c r="AG140" s="184">
        <f t="shared" si="0"/>
      </c>
      <c r="AH140" s="185"/>
      <c r="AI140" s="185"/>
      <c r="AJ140" s="186"/>
      <c r="AK140" s="187">
        <f t="shared" si="1"/>
      </c>
      <c r="AL140" s="187"/>
      <c r="AM140" s="187"/>
      <c r="AN140" s="187"/>
      <c r="AO140" s="150"/>
      <c r="AP140" s="150"/>
      <c r="AQ140" s="150"/>
      <c r="AR140" s="150"/>
      <c r="AS140" s="151">
        <f t="shared" si="2"/>
        <v>0</v>
      </c>
      <c r="AT140" s="151"/>
      <c r="AU140" s="151"/>
      <c r="AV140" s="151"/>
      <c r="AW140" s="151"/>
      <c r="AX140" s="36"/>
      <c r="AY140" s="101"/>
      <c r="AZ140" s="107"/>
      <c r="BA140" s="103" t="b">
        <f t="shared" si="3"/>
        <v>0</v>
      </c>
      <c r="BB140" s="103">
        <f t="shared" si="4"/>
        <v>0</v>
      </c>
      <c r="BC140" s="118">
        <f t="shared" si="5"/>
        <v>0</v>
      </c>
      <c r="BD140" s="103"/>
      <c r="BE140" s="103"/>
      <c r="BF140" s="103"/>
      <c r="BG140" s="103"/>
      <c r="BH140" s="105">
        <f>IF($BB140=1,MAX(BH$121:BH139)+1,0)</f>
        <v>0</v>
      </c>
      <c r="BI140" s="105">
        <f>IF($BB140=2,MAX(BI$121:BI139)+1,0)</f>
        <v>0</v>
      </c>
      <c r="BJ140" s="105">
        <f>IF($BB140=3,MAX(BJ$121:BJ139)+1,0)</f>
        <v>0</v>
      </c>
      <c r="BY140" s="103"/>
      <c r="BZ140" s="103"/>
      <c r="CA140" s="103"/>
      <c r="CB140" s="103"/>
      <c r="CC140" s="113"/>
      <c r="CD140" s="113"/>
      <c r="CE140" s="113"/>
      <c r="CF140" s="113"/>
      <c r="CG140" s="113"/>
      <c r="CH140" s="101"/>
      <c r="CI140" s="101"/>
      <c r="CJ140" s="101"/>
      <c r="CK140" s="101"/>
      <c r="CL140" s="101"/>
      <c r="CM140" s="101"/>
      <c r="CN140" s="101"/>
      <c r="CO140" s="101"/>
      <c r="CP140" s="101"/>
      <c r="CQ140" s="101"/>
      <c r="CR140" s="101"/>
      <c r="CS140" s="101"/>
      <c r="CT140" s="101"/>
      <c r="CU140" s="101"/>
      <c r="CV140" s="101"/>
      <c r="CW140" s="101"/>
      <c r="CX140" s="101"/>
      <c r="CY140" s="101"/>
      <c r="CZ140" s="101"/>
      <c r="DA140" s="1"/>
    </row>
    <row r="141" spans="1:105" ht="12.75">
      <c r="A141" s="55"/>
      <c r="B141" s="33"/>
      <c r="C141" s="213">
        <v>21</v>
      </c>
      <c r="D141" s="213"/>
      <c r="E141" s="152"/>
      <c r="F141" s="152"/>
      <c r="G141" s="152"/>
      <c r="H141" s="152"/>
      <c r="I141" s="152"/>
      <c r="J141" s="152"/>
      <c r="K141" s="152"/>
      <c r="L141" s="152"/>
      <c r="M141" s="152"/>
      <c r="N141" s="152"/>
      <c r="O141" s="152"/>
      <c r="P141" s="152"/>
      <c r="Q141" s="152"/>
      <c r="R141" s="152"/>
      <c r="S141" s="152"/>
      <c r="T141" s="153"/>
      <c r="U141" s="153"/>
      <c r="V141" s="153"/>
      <c r="W141" s="153"/>
      <c r="X141" s="153"/>
      <c r="Y141" s="153"/>
      <c r="Z141" s="153"/>
      <c r="AA141" s="153"/>
      <c r="AB141" s="153"/>
      <c r="AC141" s="183"/>
      <c r="AD141" s="183"/>
      <c r="AE141" s="183"/>
      <c r="AF141" s="183"/>
      <c r="AG141" s="184">
        <f t="shared" si="0"/>
      </c>
      <c r="AH141" s="185"/>
      <c r="AI141" s="185"/>
      <c r="AJ141" s="186"/>
      <c r="AK141" s="187">
        <f t="shared" si="1"/>
      </c>
      <c r="AL141" s="187"/>
      <c r="AM141" s="187"/>
      <c r="AN141" s="187"/>
      <c r="AO141" s="150"/>
      <c r="AP141" s="150"/>
      <c r="AQ141" s="150"/>
      <c r="AR141" s="150"/>
      <c r="AS141" s="151">
        <f t="shared" si="2"/>
        <v>0</v>
      </c>
      <c r="AT141" s="151"/>
      <c r="AU141" s="151"/>
      <c r="AV141" s="151"/>
      <c r="AW141" s="151"/>
      <c r="AX141" s="36"/>
      <c r="AY141" s="101"/>
      <c r="AZ141" s="107"/>
      <c r="BA141" s="103" t="b">
        <f t="shared" si="3"/>
        <v>0</v>
      </c>
      <c r="BB141" s="103">
        <f t="shared" si="4"/>
        <v>0</v>
      </c>
      <c r="BC141" s="118">
        <f t="shared" si="5"/>
        <v>0</v>
      </c>
      <c r="BD141" s="103"/>
      <c r="BE141" s="103"/>
      <c r="BF141" s="103"/>
      <c r="BG141" s="103"/>
      <c r="BH141" s="105">
        <f>IF($BB141=1,MAX(BH$121:BH140)+1,0)</f>
        <v>0</v>
      </c>
      <c r="BI141" s="105">
        <f>IF($BB141=2,MAX(BI$121:BI140)+1,0)</f>
        <v>0</v>
      </c>
      <c r="BJ141" s="105">
        <f>IF($BB141=3,MAX(BJ$121:BJ140)+1,0)</f>
        <v>0</v>
      </c>
      <c r="BY141" s="103"/>
      <c r="BZ141" s="103"/>
      <c r="CA141" s="103"/>
      <c r="CB141" s="103"/>
      <c r="CC141" s="113"/>
      <c r="CD141" s="113"/>
      <c r="CE141" s="113"/>
      <c r="CF141" s="113"/>
      <c r="CG141" s="113"/>
      <c r="CH141" s="101"/>
      <c r="CI141" s="101"/>
      <c r="CJ141" s="101"/>
      <c r="CK141" s="101"/>
      <c r="CL141" s="101"/>
      <c r="CM141" s="101"/>
      <c r="CN141" s="101"/>
      <c r="CO141" s="101"/>
      <c r="CP141" s="101"/>
      <c r="CQ141" s="101"/>
      <c r="CR141" s="101"/>
      <c r="CS141" s="101"/>
      <c r="CT141" s="101"/>
      <c r="CU141" s="101"/>
      <c r="CV141" s="101"/>
      <c r="CW141" s="101"/>
      <c r="CX141" s="101"/>
      <c r="CY141" s="101"/>
      <c r="CZ141" s="101"/>
      <c r="DA141" s="1"/>
    </row>
    <row r="142" spans="1:105" ht="12.75">
      <c r="A142" s="55"/>
      <c r="B142" s="33"/>
      <c r="C142" s="213">
        <v>22</v>
      </c>
      <c r="D142" s="213"/>
      <c r="E142" s="152"/>
      <c r="F142" s="152"/>
      <c r="G142" s="152"/>
      <c r="H142" s="152"/>
      <c r="I142" s="152"/>
      <c r="J142" s="152"/>
      <c r="K142" s="152"/>
      <c r="L142" s="152"/>
      <c r="M142" s="152"/>
      <c r="N142" s="152"/>
      <c r="O142" s="152"/>
      <c r="P142" s="152"/>
      <c r="Q142" s="152"/>
      <c r="R142" s="152"/>
      <c r="S142" s="152"/>
      <c r="T142" s="153"/>
      <c r="U142" s="153"/>
      <c r="V142" s="153"/>
      <c r="W142" s="153"/>
      <c r="X142" s="153"/>
      <c r="Y142" s="153"/>
      <c r="Z142" s="153"/>
      <c r="AA142" s="153"/>
      <c r="AB142" s="153"/>
      <c r="AC142" s="183"/>
      <c r="AD142" s="183"/>
      <c r="AE142" s="183"/>
      <c r="AF142" s="183"/>
      <c r="AG142" s="184">
        <f t="shared" si="0"/>
      </c>
      <c r="AH142" s="185"/>
      <c r="AI142" s="185"/>
      <c r="AJ142" s="186"/>
      <c r="AK142" s="187">
        <f t="shared" si="1"/>
      </c>
      <c r="AL142" s="187"/>
      <c r="AM142" s="187"/>
      <c r="AN142" s="187"/>
      <c r="AO142" s="150"/>
      <c r="AP142" s="150"/>
      <c r="AQ142" s="150"/>
      <c r="AR142" s="150"/>
      <c r="AS142" s="151">
        <f t="shared" si="2"/>
        <v>0</v>
      </c>
      <c r="AT142" s="151"/>
      <c r="AU142" s="151"/>
      <c r="AV142" s="151"/>
      <c r="AW142" s="151"/>
      <c r="AX142" s="36"/>
      <c r="AY142" s="101"/>
      <c r="AZ142" s="107"/>
      <c r="BA142" s="103" t="b">
        <f t="shared" si="3"/>
        <v>0</v>
      </c>
      <c r="BB142" s="103">
        <f t="shared" si="4"/>
        <v>0</v>
      </c>
      <c r="BC142" s="118">
        <f t="shared" si="5"/>
        <v>0</v>
      </c>
      <c r="BD142" s="103"/>
      <c r="BE142" s="103"/>
      <c r="BF142" s="103"/>
      <c r="BG142" s="103"/>
      <c r="BH142" s="105">
        <f>IF($BB142=1,MAX(BH$121:BH141)+1,0)</f>
        <v>0</v>
      </c>
      <c r="BI142" s="105">
        <f>IF($BB142=2,MAX(BI$121:BI141)+1,0)</f>
        <v>0</v>
      </c>
      <c r="BJ142" s="105">
        <f>IF($BB142=3,MAX(BJ$121:BJ141)+1,0)</f>
        <v>0</v>
      </c>
      <c r="BY142" s="103"/>
      <c r="BZ142" s="103"/>
      <c r="CA142" s="103"/>
      <c r="CB142" s="103"/>
      <c r="CC142" s="113"/>
      <c r="CD142" s="113"/>
      <c r="CE142" s="113"/>
      <c r="CF142" s="113"/>
      <c r="CG142" s="113"/>
      <c r="CH142" s="101"/>
      <c r="CI142" s="101"/>
      <c r="CJ142" s="101"/>
      <c r="CK142" s="101"/>
      <c r="CL142" s="101"/>
      <c r="CM142" s="101"/>
      <c r="CN142" s="101"/>
      <c r="CO142" s="101"/>
      <c r="CP142" s="101"/>
      <c r="CQ142" s="101"/>
      <c r="CR142" s="101"/>
      <c r="CS142" s="101"/>
      <c r="CT142" s="101"/>
      <c r="CU142" s="101"/>
      <c r="CV142" s="101"/>
      <c r="CW142" s="101"/>
      <c r="CX142" s="101"/>
      <c r="CY142" s="101"/>
      <c r="CZ142" s="101"/>
      <c r="DA142" s="1"/>
    </row>
    <row r="143" spans="1:105" ht="12.75">
      <c r="A143" s="55"/>
      <c r="B143" s="33"/>
      <c r="C143" s="213">
        <v>23</v>
      </c>
      <c r="D143" s="213"/>
      <c r="E143" s="152"/>
      <c r="F143" s="152"/>
      <c r="G143" s="152"/>
      <c r="H143" s="152"/>
      <c r="I143" s="152"/>
      <c r="J143" s="152"/>
      <c r="K143" s="152"/>
      <c r="L143" s="152"/>
      <c r="M143" s="152"/>
      <c r="N143" s="152"/>
      <c r="O143" s="152"/>
      <c r="P143" s="152"/>
      <c r="Q143" s="152"/>
      <c r="R143" s="152"/>
      <c r="S143" s="152"/>
      <c r="T143" s="153"/>
      <c r="U143" s="153"/>
      <c r="V143" s="153"/>
      <c r="W143" s="153"/>
      <c r="X143" s="153"/>
      <c r="Y143" s="153"/>
      <c r="Z143" s="153"/>
      <c r="AA143" s="153"/>
      <c r="AB143" s="153"/>
      <c r="AC143" s="183"/>
      <c r="AD143" s="183"/>
      <c r="AE143" s="183"/>
      <c r="AF143" s="183"/>
      <c r="AG143" s="184">
        <f t="shared" si="0"/>
      </c>
      <c r="AH143" s="185"/>
      <c r="AI143" s="185"/>
      <c r="AJ143" s="186"/>
      <c r="AK143" s="187">
        <f t="shared" si="1"/>
      </c>
      <c r="AL143" s="187"/>
      <c r="AM143" s="187"/>
      <c r="AN143" s="187"/>
      <c r="AO143" s="150"/>
      <c r="AP143" s="150"/>
      <c r="AQ143" s="150"/>
      <c r="AR143" s="150"/>
      <c r="AS143" s="151">
        <f t="shared" si="2"/>
        <v>0</v>
      </c>
      <c r="AT143" s="151"/>
      <c r="AU143" s="151"/>
      <c r="AV143" s="151"/>
      <c r="AW143" s="151"/>
      <c r="AX143" s="36"/>
      <c r="AY143" s="101"/>
      <c r="AZ143" s="107"/>
      <c r="BA143" s="103" t="b">
        <f t="shared" si="3"/>
        <v>0</v>
      </c>
      <c r="BB143" s="103">
        <f t="shared" si="4"/>
        <v>0</v>
      </c>
      <c r="BC143" s="118">
        <f t="shared" si="5"/>
        <v>0</v>
      </c>
      <c r="BD143" s="103"/>
      <c r="BE143" s="103"/>
      <c r="BF143" s="103"/>
      <c r="BG143" s="103"/>
      <c r="BH143" s="105">
        <f>IF($BB143=1,MAX(BH$121:BH142)+1,0)</f>
        <v>0</v>
      </c>
      <c r="BI143" s="105">
        <f>IF($BB143=2,MAX(BI$121:BI142)+1,0)</f>
        <v>0</v>
      </c>
      <c r="BJ143" s="105">
        <f>IF($BB143=3,MAX(BJ$121:BJ142)+1,0)</f>
        <v>0</v>
      </c>
      <c r="BY143" s="103"/>
      <c r="BZ143" s="103"/>
      <c r="CA143" s="103"/>
      <c r="CB143" s="103"/>
      <c r="CC143" s="113"/>
      <c r="CD143" s="113"/>
      <c r="CE143" s="113"/>
      <c r="CF143" s="113"/>
      <c r="CG143" s="113"/>
      <c r="CH143" s="101"/>
      <c r="CI143" s="101"/>
      <c r="CJ143" s="101"/>
      <c r="CK143" s="101"/>
      <c r="CL143" s="101"/>
      <c r="CM143" s="101"/>
      <c r="CN143" s="101"/>
      <c r="CO143" s="101"/>
      <c r="CP143" s="101"/>
      <c r="CQ143" s="101"/>
      <c r="CR143" s="101"/>
      <c r="CS143" s="101"/>
      <c r="CT143" s="101"/>
      <c r="CU143" s="101"/>
      <c r="CV143" s="101"/>
      <c r="CW143" s="101"/>
      <c r="CX143" s="101"/>
      <c r="CY143" s="101"/>
      <c r="CZ143" s="101"/>
      <c r="DA143" s="1"/>
    </row>
    <row r="144" spans="1:105" ht="12.75">
      <c r="A144" s="55"/>
      <c r="B144" s="33"/>
      <c r="C144" s="213">
        <v>24</v>
      </c>
      <c r="D144" s="213"/>
      <c r="E144" s="152"/>
      <c r="F144" s="152"/>
      <c r="G144" s="152"/>
      <c r="H144" s="152"/>
      <c r="I144" s="152"/>
      <c r="J144" s="152"/>
      <c r="K144" s="152"/>
      <c r="L144" s="152"/>
      <c r="M144" s="152"/>
      <c r="N144" s="152"/>
      <c r="O144" s="152"/>
      <c r="P144" s="152"/>
      <c r="Q144" s="152"/>
      <c r="R144" s="152"/>
      <c r="S144" s="152"/>
      <c r="T144" s="153"/>
      <c r="U144" s="153"/>
      <c r="V144" s="153"/>
      <c r="W144" s="153"/>
      <c r="X144" s="153"/>
      <c r="Y144" s="153"/>
      <c r="Z144" s="153"/>
      <c r="AA144" s="153"/>
      <c r="AB144" s="153"/>
      <c r="AC144" s="183"/>
      <c r="AD144" s="183"/>
      <c r="AE144" s="183"/>
      <c r="AF144" s="183"/>
      <c r="AG144" s="184">
        <f t="shared" si="0"/>
      </c>
      <c r="AH144" s="185"/>
      <c r="AI144" s="185"/>
      <c r="AJ144" s="186"/>
      <c r="AK144" s="187">
        <f t="shared" si="1"/>
      </c>
      <c r="AL144" s="187"/>
      <c r="AM144" s="187"/>
      <c r="AN144" s="187"/>
      <c r="AO144" s="150"/>
      <c r="AP144" s="150"/>
      <c r="AQ144" s="150"/>
      <c r="AR144" s="150"/>
      <c r="AS144" s="151">
        <f t="shared" si="2"/>
        <v>0</v>
      </c>
      <c r="AT144" s="151"/>
      <c r="AU144" s="151"/>
      <c r="AV144" s="151"/>
      <c r="AW144" s="151"/>
      <c r="AX144" s="36"/>
      <c r="AY144" s="101"/>
      <c r="AZ144" s="107"/>
      <c r="BA144" s="103" t="b">
        <f t="shared" si="3"/>
        <v>0</v>
      </c>
      <c r="BB144" s="103">
        <f t="shared" si="4"/>
        <v>0</v>
      </c>
      <c r="BC144" s="118">
        <f t="shared" si="5"/>
        <v>0</v>
      </c>
      <c r="BD144" s="103"/>
      <c r="BE144" s="103"/>
      <c r="BF144" s="103"/>
      <c r="BG144" s="103"/>
      <c r="BH144" s="105">
        <f>IF($BB144=1,MAX(BH$121:BH143)+1,0)</f>
        <v>0</v>
      </c>
      <c r="BI144" s="105">
        <f>IF($BB144=2,MAX(BI$121:BI143)+1,0)</f>
        <v>0</v>
      </c>
      <c r="BJ144" s="105">
        <f>IF($BB144=3,MAX(BJ$121:BJ143)+1,0)</f>
        <v>0</v>
      </c>
      <c r="BY144" s="103"/>
      <c r="BZ144" s="103"/>
      <c r="CA144" s="103"/>
      <c r="CB144" s="103"/>
      <c r="CC144" s="113"/>
      <c r="CD144" s="113"/>
      <c r="CE144" s="113"/>
      <c r="CF144" s="113"/>
      <c r="CG144" s="113"/>
      <c r="CH144" s="101"/>
      <c r="CI144" s="101"/>
      <c r="CJ144" s="101"/>
      <c r="CK144" s="101"/>
      <c r="CL144" s="101"/>
      <c r="CM144" s="101"/>
      <c r="CN144" s="101"/>
      <c r="CO144" s="101"/>
      <c r="CP144" s="101"/>
      <c r="CQ144" s="101"/>
      <c r="CR144" s="101"/>
      <c r="CS144" s="101"/>
      <c r="CT144" s="101"/>
      <c r="CU144" s="101"/>
      <c r="CV144" s="101"/>
      <c r="CW144" s="101"/>
      <c r="CX144" s="101"/>
      <c r="CY144" s="101"/>
      <c r="CZ144" s="101"/>
      <c r="DA144" s="1"/>
    </row>
    <row r="145" spans="1:105" ht="12.75">
      <c r="A145" s="55"/>
      <c r="B145" s="33"/>
      <c r="C145" s="213">
        <v>25</v>
      </c>
      <c r="D145" s="213"/>
      <c r="E145" s="152"/>
      <c r="F145" s="152"/>
      <c r="G145" s="152"/>
      <c r="H145" s="152"/>
      <c r="I145" s="152"/>
      <c r="J145" s="152"/>
      <c r="K145" s="152"/>
      <c r="L145" s="152"/>
      <c r="M145" s="152"/>
      <c r="N145" s="152"/>
      <c r="O145" s="152"/>
      <c r="P145" s="152"/>
      <c r="Q145" s="152"/>
      <c r="R145" s="152"/>
      <c r="S145" s="152"/>
      <c r="T145" s="153"/>
      <c r="U145" s="153"/>
      <c r="V145" s="153"/>
      <c r="W145" s="153"/>
      <c r="X145" s="153"/>
      <c r="Y145" s="153"/>
      <c r="Z145" s="153"/>
      <c r="AA145" s="153"/>
      <c r="AB145" s="153"/>
      <c r="AC145" s="183"/>
      <c r="AD145" s="183"/>
      <c r="AE145" s="183"/>
      <c r="AF145" s="183"/>
      <c r="AG145" s="184">
        <f t="shared" si="0"/>
      </c>
      <c r="AH145" s="185"/>
      <c r="AI145" s="185"/>
      <c r="AJ145" s="186"/>
      <c r="AK145" s="187">
        <f t="shared" si="1"/>
      </c>
      <c r="AL145" s="187"/>
      <c r="AM145" s="187"/>
      <c r="AN145" s="187"/>
      <c r="AO145" s="150"/>
      <c r="AP145" s="150"/>
      <c r="AQ145" s="150"/>
      <c r="AR145" s="150"/>
      <c r="AS145" s="151">
        <f t="shared" si="2"/>
        <v>0</v>
      </c>
      <c r="AT145" s="151"/>
      <c r="AU145" s="151"/>
      <c r="AV145" s="151"/>
      <c r="AW145" s="151"/>
      <c r="AX145" s="36"/>
      <c r="AY145" s="101"/>
      <c r="AZ145" s="107"/>
      <c r="BA145" s="103" t="b">
        <f t="shared" si="3"/>
        <v>0</v>
      </c>
      <c r="BB145" s="103">
        <f t="shared" si="4"/>
        <v>0</v>
      </c>
      <c r="BC145" s="118">
        <f t="shared" si="5"/>
        <v>0</v>
      </c>
      <c r="BD145" s="103"/>
      <c r="BE145" s="103"/>
      <c r="BF145" s="103"/>
      <c r="BG145" s="103"/>
      <c r="BH145" s="105">
        <f>IF($BB145=1,MAX(BH$121:BH144)+1,0)</f>
        <v>0</v>
      </c>
      <c r="BI145" s="105">
        <f>IF($BB145=2,MAX(BI$121:BI144)+1,0)</f>
        <v>0</v>
      </c>
      <c r="BJ145" s="105">
        <f>IF($BB145=3,MAX(BJ$121:BJ144)+1,0)</f>
        <v>0</v>
      </c>
      <c r="BY145" s="103"/>
      <c r="BZ145" s="103"/>
      <c r="CA145" s="103"/>
      <c r="CB145" s="103"/>
      <c r="CC145" s="113"/>
      <c r="CD145" s="113"/>
      <c r="CE145" s="113"/>
      <c r="CF145" s="113"/>
      <c r="CG145" s="113"/>
      <c r="CH145" s="101"/>
      <c r="CI145" s="101"/>
      <c r="CJ145" s="101"/>
      <c r="CK145" s="101"/>
      <c r="CL145" s="101"/>
      <c r="CM145" s="101"/>
      <c r="CN145" s="101"/>
      <c r="CO145" s="101"/>
      <c r="CP145" s="101"/>
      <c r="CQ145" s="101"/>
      <c r="CR145" s="101"/>
      <c r="CS145" s="101"/>
      <c r="CT145" s="101"/>
      <c r="CU145" s="101"/>
      <c r="CV145" s="101"/>
      <c r="CW145" s="101"/>
      <c r="CX145" s="101"/>
      <c r="CY145" s="101"/>
      <c r="CZ145" s="101"/>
      <c r="DA145" s="1"/>
    </row>
    <row r="146" spans="1:105" ht="12.75">
      <c r="A146" s="55"/>
      <c r="B146" s="33"/>
      <c r="C146" s="213">
        <v>26</v>
      </c>
      <c r="D146" s="213"/>
      <c r="E146" s="152"/>
      <c r="F146" s="152"/>
      <c r="G146" s="152"/>
      <c r="H146" s="152"/>
      <c r="I146" s="152"/>
      <c r="J146" s="152"/>
      <c r="K146" s="152"/>
      <c r="L146" s="152"/>
      <c r="M146" s="152"/>
      <c r="N146" s="152"/>
      <c r="O146" s="152"/>
      <c r="P146" s="152"/>
      <c r="Q146" s="152"/>
      <c r="R146" s="152"/>
      <c r="S146" s="152"/>
      <c r="T146" s="153"/>
      <c r="U146" s="153"/>
      <c r="V146" s="153"/>
      <c r="W146" s="153"/>
      <c r="X146" s="153"/>
      <c r="Y146" s="153"/>
      <c r="Z146" s="153"/>
      <c r="AA146" s="153"/>
      <c r="AB146" s="153"/>
      <c r="AC146" s="183"/>
      <c r="AD146" s="183"/>
      <c r="AE146" s="183"/>
      <c r="AF146" s="183"/>
      <c r="AG146" s="184">
        <f t="shared" si="0"/>
      </c>
      <c r="AH146" s="185"/>
      <c r="AI146" s="185"/>
      <c r="AJ146" s="186"/>
      <c r="AK146" s="187">
        <f t="shared" si="1"/>
      </c>
      <c r="AL146" s="187"/>
      <c r="AM146" s="187"/>
      <c r="AN146" s="187"/>
      <c r="AO146" s="150"/>
      <c r="AP146" s="150"/>
      <c r="AQ146" s="150"/>
      <c r="AR146" s="150"/>
      <c r="AS146" s="151">
        <f t="shared" si="2"/>
        <v>0</v>
      </c>
      <c r="AT146" s="151"/>
      <c r="AU146" s="151"/>
      <c r="AV146" s="151"/>
      <c r="AW146" s="151"/>
      <c r="AX146" s="36"/>
      <c r="AY146" s="101"/>
      <c r="AZ146" s="107"/>
      <c r="BA146" s="103" t="b">
        <f t="shared" si="3"/>
        <v>0</v>
      </c>
      <c r="BB146" s="103">
        <f t="shared" si="4"/>
        <v>0</v>
      </c>
      <c r="BC146" s="118">
        <f t="shared" si="5"/>
        <v>0</v>
      </c>
      <c r="BD146" s="103"/>
      <c r="BE146" s="103"/>
      <c r="BF146" s="103"/>
      <c r="BG146" s="103"/>
      <c r="BH146" s="105">
        <f>IF($BB146=1,MAX(BH$121:BH145)+1,0)</f>
        <v>0</v>
      </c>
      <c r="BI146" s="105">
        <f>IF($BB146=2,MAX(BI$121:BI145)+1,0)</f>
        <v>0</v>
      </c>
      <c r="BJ146" s="105">
        <f>IF($BB146=3,MAX(BJ$121:BJ145)+1,0)</f>
        <v>0</v>
      </c>
      <c r="BY146" s="103"/>
      <c r="BZ146" s="103"/>
      <c r="CA146" s="103"/>
      <c r="CB146" s="103"/>
      <c r="CC146" s="113"/>
      <c r="CD146" s="113"/>
      <c r="CE146" s="113"/>
      <c r="CF146" s="113"/>
      <c r="CG146" s="113"/>
      <c r="CH146" s="101"/>
      <c r="CI146" s="101"/>
      <c r="CJ146" s="101"/>
      <c r="CK146" s="101"/>
      <c r="CL146" s="101"/>
      <c r="CM146" s="101"/>
      <c r="CN146" s="101"/>
      <c r="CO146" s="101"/>
      <c r="CP146" s="101"/>
      <c r="CQ146" s="101"/>
      <c r="CR146" s="101"/>
      <c r="CS146" s="101"/>
      <c r="CT146" s="101"/>
      <c r="CU146" s="101"/>
      <c r="CV146" s="101"/>
      <c r="CW146" s="101"/>
      <c r="CX146" s="101"/>
      <c r="CY146" s="101"/>
      <c r="CZ146" s="101"/>
      <c r="DA146" s="1"/>
    </row>
    <row r="147" spans="1:105" ht="12.75">
      <c r="A147" s="55"/>
      <c r="B147" s="33"/>
      <c r="C147" s="213">
        <v>27</v>
      </c>
      <c r="D147" s="213"/>
      <c r="E147" s="152"/>
      <c r="F147" s="152"/>
      <c r="G147" s="152"/>
      <c r="H147" s="152"/>
      <c r="I147" s="152"/>
      <c r="J147" s="152"/>
      <c r="K147" s="152"/>
      <c r="L147" s="152"/>
      <c r="M147" s="152"/>
      <c r="N147" s="152"/>
      <c r="O147" s="152"/>
      <c r="P147" s="152"/>
      <c r="Q147" s="152"/>
      <c r="R147" s="152"/>
      <c r="S147" s="152"/>
      <c r="T147" s="153"/>
      <c r="U147" s="153"/>
      <c r="V147" s="153"/>
      <c r="W147" s="153"/>
      <c r="X147" s="153"/>
      <c r="Y147" s="153"/>
      <c r="Z147" s="153"/>
      <c r="AA147" s="153"/>
      <c r="AB147" s="153"/>
      <c r="AC147" s="183"/>
      <c r="AD147" s="183"/>
      <c r="AE147" s="183"/>
      <c r="AF147" s="183"/>
      <c r="AG147" s="184">
        <f t="shared" si="0"/>
      </c>
      <c r="AH147" s="185"/>
      <c r="AI147" s="185"/>
      <c r="AJ147" s="186"/>
      <c r="AK147" s="187">
        <f t="shared" si="1"/>
      </c>
      <c r="AL147" s="187"/>
      <c r="AM147" s="187"/>
      <c r="AN147" s="187"/>
      <c r="AO147" s="150"/>
      <c r="AP147" s="150"/>
      <c r="AQ147" s="150"/>
      <c r="AR147" s="150"/>
      <c r="AS147" s="151">
        <f t="shared" si="2"/>
        <v>0</v>
      </c>
      <c r="AT147" s="151"/>
      <c r="AU147" s="151"/>
      <c r="AV147" s="151"/>
      <c r="AW147" s="151"/>
      <c r="AX147" s="36"/>
      <c r="AY147" s="101"/>
      <c r="AZ147" s="107"/>
      <c r="BA147" s="103" t="b">
        <f t="shared" si="3"/>
        <v>0</v>
      </c>
      <c r="BB147" s="103">
        <f t="shared" si="4"/>
        <v>0</v>
      </c>
      <c r="BC147" s="118">
        <f t="shared" si="5"/>
        <v>0</v>
      </c>
      <c r="BD147" s="103"/>
      <c r="BE147" s="103"/>
      <c r="BF147" s="103"/>
      <c r="BG147" s="103"/>
      <c r="BH147" s="105">
        <f>IF($BB147=1,MAX(BH$121:BH146)+1,0)</f>
        <v>0</v>
      </c>
      <c r="BI147" s="105">
        <f>IF($BB147=2,MAX(BI$121:BI146)+1,0)</f>
        <v>0</v>
      </c>
      <c r="BJ147" s="105">
        <f>IF($BB147=3,MAX(BJ$121:BJ146)+1,0)</f>
        <v>0</v>
      </c>
      <c r="BY147" s="103"/>
      <c r="BZ147" s="103"/>
      <c r="CA147" s="103"/>
      <c r="CB147" s="103"/>
      <c r="CC147" s="113"/>
      <c r="CD147" s="113"/>
      <c r="CE147" s="113"/>
      <c r="CF147" s="113"/>
      <c r="CG147" s="113"/>
      <c r="CH147" s="101"/>
      <c r="CI147" s="101"/>
      <c r="CJ147" s="101"/>
      <c r="CK147" s="101"/>
      <c r="CL147" s="101"/>
      <c r="CM147" s="101"/>
      <c r="CN147" s="101"/>
      <c r="CO147" s="101"/>
      <c r="CP147" s="101"/>
      <c r="CQ147" s="101"/>
      <c r="CR147" s="101"/>
      <c r="CS147" s="101"/>
      <c r="CT147" s="101"/>
      <c r="CU147" s="101"/>
      <c r="CV147" s="101"/>
      <c r="CW147" s="101"/>
      <c r="CX147" s="101"/>
      <c r="CY147" s="101"/>
      <c r="CZ147" s="101"/>
      <c r="DA147" s="1"/>
    </row>
    <row r="148" spans="1:105" ht="12.75">
      <c r="A148" s="55"/>
      <c r="B148" s="33"/>
      <c r="C148" s="213">
        <v>28</v>
      </c>
      <c r="D148" s="213"/>
      <c r="E148" s="152"/>
      <c r="F148" s="152"/>
      <c r="G148" s="152"/>
      <c r="H148" s="152"/>
      <c r="I148" s="152"/>
      <c r="J148" s="152"/>
      <c r="K148" s="152"/>
      <c r="L148" s="152"/>
      <c r="M148" s="152"/>
      <c r="N148" s="152"/>
      <c r="O148" s="152"/>
      <c r="P148" s="152"/>
      <c r="Q148" s="152"/>
      <c r="R148" s="152"/>
      <c r="S148" s="152"/>
      <c r="T148" s="153"/>
      <c r="U148" s="153"/>
      <c r="V148" s="153"/>
      <c r="W148" s="153"/>
      <c r="X148" s="153"/>
      <c r="Y148" s="153"/>
      <c r="Z148" s="153"/>
      <c r="AA148" s="153"/>
      <c r="AB148" s="153"/>
      <c r="AC148" s="183"/>
      <c r="AD148" s="183"/>
      <c r="AE148" s="183"/>
      <c r="AF148" s="183"/>
      <c r="AG148" s="184">
        <f t="shared" si="0"/>
      </c>
      <c r="AH148" s="185"/>
      <c r="AI148" s="185"/>
      <c r="AJ148" s="186"/>
      <c r="AK148" s="187">
        <f t="shared" si="1"/>
      </c>
      <c r="AL148" s="187"/>
      <c r="AM148" s="187"/>
      <c r="AN148" s="187"/>
      <c r="AO148" s="150"/>
      <c r="AP148" s="150"/>
      <c r="AQ148" s="150"/>
      <c r="AR148" s="150"/>
      <c r="AS148" s="151">
        <f t="shared" si="2"/>
        <v>0</v>
      </c>
      <c r="AT148" s="151"/>
      <c r="AU148" s="151"/>
      <c r="AV148" s="151"/>
      <c r="AW148" s="151"/>
      <c r="AX148" s="36"/>
      <c r="AY148" s="101"/>
      <c r="AZ148" s="107"/>
      <c r="BA148" s="103" t="b">
        <f t="shared" si="3"/>
        <v>0</v>
      </c>
      <c r="BB148" s="103">
        <f t="shared" si="4"/>
        <v>0</v>
      </c>
      <c r="BC148" s="118">
        <f t="shared" si="5"/>
        <v>0</v>
      </c>
      <c r="BD148" s="103"/>
      <c r="BE148" s="103"/>
      <c r="BF148" s="103"/>
      <c r="BG148" s="103"/>
      <c r="BH148" s="105">
        <f>IF($BB148=1,MAX(BH$121:BH147)+1,0)</f>
        <v>0</v>
      </c>
      <c r="BI148" s="105">
        <f>IF($BB148=2,MAX(BI$121:BI147)+1,0)</f>
        <v>0</v>
      </c>
      <c r="BJ148" s="105">
        <f>IF($BB148=3,MAX(BJ$121:BJ147)+1,0)</f>
        <v>0</v>
      </c>
      <c r="BY148" s="103"/>
      <c r="BZ148" s="103"/>
      <c r="CA148" s="103"/>
      <c r="CB148" s="103"/>
      <c r="CC148" s="113"/>
      <c r="CD148" s="113"/>
      <c r="CE148" s="113"/>
      <c r="CF148" s="113"/>
      <c r="CG148" s="113"/>
      <c r="CH148" s="101"/>
      <c r="CI148" s="101"/>
      <c r="CJ148" s="101"/>
      <c r="CK148" s="101"/>
      <c r="CL148" s="101"/>
      <c r="CM148" s="101"/>
      <c r="CN148" s="101"/>
      <c r="CO148" s="101"/>
      <c r="CP148" s="101"/>
      <c r="CQ148" s="101"/>
      <c r="CR148" s="101"/>
      <c r="CS148" s="101"/>
      <c r="CT148" s="101"/>
      <c r="CU148" s="101"/>
      <c r="CV148" s="101"/>
      <c r="CW148" s="101"/>
      <c r="CX148" s="101"/>
      <c r="CY148" s="101"/>
      <c r="CZ148" s="101"/>
      <c r="DA148" s="1"/>
    </row>
    <row r="149" spans="1:105" ht="12.75">
      <c r="A149" s="55"/>
      <c r="B149" s="33"/>
      <c r="C149" s="213">
        <v>29</v>
      </c>
      <c r="D149" s="213"/>
      <c r="E149" s="152"/>
      <c r="F149" s="152"/>
      <c r="G149" s="152"/>
      <c r="H149" s="152"/>
      <c r="I149" s="152"/>
      <c r="J149" s="152"/>
      <c r="K149" s="152"/>
      <c r="L149" s="152"/>
      <c r="M149" s="152"/>
      <c r="N149" s="152"/>
      <c r="O149" s="152"/>
      <c r="P149" s="152"/>
      <c r="Q149" s="152"/>
      <c r="R149" s="152"/>
      <c r="S149" s="152"/>
      <c r="T149" s="153"/>
      <c r="U149" s="153"/>
      <c r="V149" s="153"/>
      <c r="W149" s="153"/>
      <c r="X149" s="153"/>
      <c r="Y149" s="153"/>
      <c r="Z149" s="153"/>
      <c r="AA149" s="153"/>
      <c r="AB149" s="153"/>
      <c r="AC149" s="183"/>
      <c r="AD149" s="183"/>
      <c r="AE149" s="183"/>
      <c r="AF149" s="183"/>
      <c r="AG149" s="184">
        <f t="shared" si="0"/>
      </c>
      <c r="AH149" s="185"/>
      <c r="AI149" s="185"/>
      <c r="AJ149" s="186"/>
      <c r="AK149" s="187">
        <f t="shared" si="1"/>
      </c>
      <c r="AL149" s="187"/>
      <c r="AM149" s="187"/>
      <c r="AN149" s="187"/>
      <c r="AO149" s="150"/>
      <c r="AP149" s="150"/>
      <c r="AQ149" s="150"/>
      <c r="AR149" s="150"/>
      <c r="AS149" s="151">
        <f t="shared" si="2"/>
        <v>0</v>
      </c>
      <c r="AT149" s="151"/>
      <c r="AU149" s="151"/>
      <c r="AV149" s="151"/>
      <c r="AW149" s="151"/>
      <c r="AX149" s="36"/>
      <c r="AY149" s="101"/>
      <c r="AZ149" s="107"/>
      <c r="BA149" s="103" t="b">
        <f t="shared" si="3"/>
        <v>0</v>
      </c>
      <c r="BB149" s="103">
        <f t="shared" si="4"/>
        <v>0</v>
      </c>
      <c r="BC149" s="118">
        <f t="shared" si="5"/>
        <v>0</v>
      </c>
      <c r="BD149" s="103"/>
      <c r="BE149" s="103"/>
      <c r="BF149" s="103"/>
      <c r="BG149" s="103"/>
      <c r="BH149" s="105">
        <f>IF($BB149=1,MAX(BH$121:BH148)+1,0)</f>
        <v>0</v>
      </c>
      <c r="BI149" s="105">
        <f>IF($BB149=2,MAX(BI$121:BI148)+1,0)</f>
        <v>0</v>
      </c>
      <c r="BJ149" s="105">
        <f>IF($BB149=3,MAX(BJ$121:BJ148)+1,0)</f>
        <v>0</v>
      </c>
      <c r="BY149" s="103"/>
      <c r="BZ149" s="103"/>
      <c r="CA149" s="103"/>
      <c r="CB149" s="103"/>
      <c r="CC149" s="113"/>
      <c r="CD149" s="113"/>
      <c r="CE149" s="113"/>
      <c r="CF149" s="113"/>
      <c r="CG149" s="113"/>
      <c r="CH149" s="101"/>
      <c r="CI149" s="101"/>
      <c r="CJ149" s="101"/>
      <c r="CK149" s="101"/>
      <c r="CL149" s="101"/>
      <c r="CM149" s="101"/>
      <c r="CN149" s="101"/>
      <c r="CO149" s="101"/>
      <c r="CP149" s="101"/>
      <c r="CQ149" s="101"/>
      <c r="CR149" s="101"/>
      <c r="CS149" s="101"/>
      <c r="CT149" s="101"/>
      <c r="CU149" s="101"/>
      <c r="CV149" s="101"/>
      <c r="CW149" s="101"/>
      <c r="CX149" s="101"/>
      <c r="CY149" s="101"/>
      <c r="CZ149" s="101"/>
      <c r="DA149" s="1"/>
    </row>
    <row r="150" spans="1:105" ht="12.75">
      <c r="A150" s="55"/>
      <c r="B150" s="33"/>
      <c r="C150" s="213">
        <v>30</v>
      </c>
      <c r="D150" s="213"/>
      <c r="E150" s="152"/>
      <c r="F150" s="152"/>
      <c r="G150" s="152"/>
      <c r="H150" s="152"/>
      <c r="I150" s="152"/>
      <c r="J150" s="152"/>
      <c r="K150" s="152"/>
      <c r="L150" s="152"/>
      <c r="M150" s="152"/>
      <c r="N150" s="152"/>
      <c r="O150" s="152"/>
      <c r="P150" s="152"/>
      <c r="Q150" s="152"/>
      <c r="R150" s="152"/>
      <c r="S150" s="152"/>
      <c r="T150" s="153"/>
      <c r="U150" s="153"/>
      <c r="V150" s="153"/>
      <c r="W150" s="153"/>
      <c r="X150" s="153"/>
      <c r="Y150" s="153"/>
      <c r="Z150" s="153"/>
      <c r="AA150" s="153"/>
      <c r="AB150" s="153"/>
      <c r="AC150" s="183"/>
      <c r="AD150" s="183"/>
      <c r="AE150" s="183"/>
      <c r="AF150" s="183"/>
      <c r="AG150" s="184">
        <f t="shared" si="0"/>
      </c>
      <c r="AH150" s="185"/>
      <c r="AI150" s="185"/>
      <c r="AJ150" s="186"/>
      <c r="AK150" s="187">
        <f t="shared" si="1"/>
      </c>
      <c r="AL150" s="187"/>
      <c r="AM150" s="187"/>
      <c r="AN150" s="187"/>
      <c r="AO150" s="150"/>
      <c r="AP150" s="150"/>
      <c r="AQ150" s="150"/>
      <c r="AR150" s="150"/>
      <c r="AS150" s="151">
        <f t="shared" si="2"/>
        <v>0</v>
      </c>
      <c r="AT150" s="151"/>
      <c r="AU150" s="151"/>
      <c r="AV150" s="151"/>
      <c r="AW150" s="151"/>
      <c r="AX150" s="36"/>
      <c r="AY150" s="101"/>
      <c r="AZ150" s="107"/>
      <c r="BA150" s="103" t="b">
        <f t="shared" si="3"/>
        <v>0</v>
      </c>
      <c r="BB150" s="103">
        <f t="shared" si="4"/>
        <v>0</v>
      </c>
      <c r="BC150" s="118">
        <f t="shared" si="5"/>
        <v>0</v>
      </c>
      <c r="BD150" s="103"/>
      <c r="BE150" s="103"/>
      <c r="BF150" s="103"/>
      <c r="BG150" s="103"/>
      <c r="BH150" s="105">
        <f>IF($BB150=1,MAX(BH$121:BH149)+1,0)</f>
        <v>0</v>
      </c>
      <c r="BI150" s="105">
        <f>IF($BB150=2,MAX(BI$121:BI149)+1,0)</f>
        <v>0</v>
      </c>
      <c r="BJ150" s="105">
        <f>IF($BB150=3,MAX(BJ$121:BJ149)+1,0)</f>
        <v>0</v>
      </c>
      <c r="BY150" s="103"/>
      <c r="BZ150" s="103"/>
      <c r="CA150" s="103"/>
      <c r="CB150" s="103"/>
      <c r="CC150" s="113"/>
      <c r="CD150" s="113"/>
      <c r="CE150" s="113"/>
      <c r="CF150" s="113"/>
      <c r="CG150" s="113"/>
      <c r="CH150" s="101"/>
      <c r="CI150" s="101"/>
      <c r="CJ150" s="101"/>
      <c r="CK150" s="101"/>
      <c r="CL150" s="101"/>
      <c r="CM150" s="101"/>
      <c r="CN150" s="101"/>
      <c r="CO150" s="101"/>
      <c r="CP150" s="101"/>
      <c r="CQ150" s="101"/>
      <c r="CR150" s="101"/>
      <c r="CS150" s="101"/>
      <c r="CT150" s="101"/>
      <c r="CU150" s="101"/>
      <c r="CV150" s="101"/>
      <c r="CW150" s="101"/>
      <c r="CX150" s="101"/>
      <c r="CY150" s="101"/>
      <c r="CZ150" s="101"/>
      <c r="DA150" s="1"/>
    </row>
    <row r="151" spans="1:105" ht="12.75">
      <c r="A151" s="55"/>
      <c r="B151" s="3"/>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
      <c r="AY151" s="101"/>
      <c r="AZ151" s="107"/>
      <c r="BA151" s="103"/>
      <c r="BB151" s="103"/>
      <c r="BC151" s="103"/>
      <c r="BD151" s="103"/>
      <c r="BE151" s="103"/>
      <c r="BF151" s="103"/>
      <c r="BG151" s="103"/>
      <c r="BH151" s="103"/>
      <c r="BI151" s="103"/>
      <c r="BJ151" s="103"/>
      <c r="BY151" s="103"/>
      <c r="BZ151" s="103"/>
      <c r="CA151" s="103"/>
      <c r="CB151" s="103"/>
      <c r="CC151" s="113"/>
      <c r="CD151" s="113"/>
      <c r="CE151" s="113"/>
      <c r="CF151" s="113"/>
      <c r="CG151" s="113"/>
      <c r="CH151" s="101"/>
      <c r="CI151" s="101"/>
      <c r="CJ151" s="101"/>
      <c r="CK151" s="101"/>
      <c r="CL151" s="101"/>
      <c r="CM151" s="101"/>
      <c r="CN151" s="101"/>
      <c r="CO151" s="101"/>
      <c r="CP151" s="101"/>
      <c r="CQ151" s="101"/>
      <c r="CR151" s="101"/>
      <c r="CS151" s="101"/>
      <c r="CT151" s="101"/>
      <c r="CU151" s="101"/>
      <c r="CV151" s="101"/>
      <c r="CW151" s="101"/>
      <c r="CX151" s="101"/>
      <c r="CY151" s="101"/>
      <c r="CZ151" s="101"/>
      <c r="DA151" s="1"/>
    </row>
    <row r="152" spans="1:105" ht="12.75">
      <c r="A152" s="55"/>
      <c r="B152" s="46"/>
      <c r="C152" s="44"/>
      <c r="D152" s="4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47"/>
      <c r="AY152" s="101"/>
      <c r="AZ152" s="107"/>
      <c r="BA152" s="107"/>
      <c r="BB152" s="107"/>
      <c r="BC152" s="107"/>
      <c r="BD152" s="107"/>
      <c r="BE152" s="107"/>
      <c r="BF152" s="107"/>
      <c r="BG152" s="107"/>
      <c r="BH152" s="103"/>
      <c r="BI152" s="103"/>
      <c r="BJ152" s="103"/>
      <c r="BY152" s="103"/>
      <c r="BZ152" s="103"/>
      <c r="CA152" s="103"/>
      <c r="CB152" s="103"/>
      <c r="CC152" s="113"/>
      <c r="CD152" s="113"/>
      <c r="CE152" s="113"/>
      <c r="CF152" s="113"/>
      <c r="CG152" s="113"/>
      <c r="CH152" s="101"/>
      <c r="CI152" s="101"/>
      <c r="CJ152" s="101"/>
      <c r="CK152" s="101"/>
      <c r="CL152" s="101"/>
      <c r="CM152" s="101"/>
      <c r="CN152" s="101"/>
      <c r="CO152" s="101"/>
      <c r="CP152" s="101"/>
      <c r="CQ152" s="101"/>
      <c r="CR152" s="101"/>
      <c r="CS152" s="101"/>
      <c r="CT152" s="101"/>
      <c r="CU152" s="101"/>
      <c r="CV152" s="101"/>
      <c r="CW152" s="101"/>
      <c r="CX152" s="101"/>
      <c r="CY152" s="101"/>
      <c r="CZ152" s="101"/>
      <c r="DA152" s="1"/>
    </row>
    <row r="153" spans="1:105" ht="12.75">
      <c r="A153" s="55"/>
      <c r="B153" s="46"/>
      <c r="C153" s="34"/>
      <c r="D153" s="44" t="s">
        <v>170</v>
      </c>
      <c r="E153" s="34" t="s">
        <v>131</v>
      </c>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47"/>
      <c r="AY153" s="101"/>
      <c r="AZ153" s="107"/>
      <c r="BA153" s="107"/>
      <c r="BB153" s="107"/>
      <c r="BC153" s="107"/>
      <c r="BD153" s="107"/>
      <c r="BE153" s="107"/>
      <c r="BF153" s="107"/>
      <c r="BG153" s="107"/>
      <c r="BH153" s="103"/>
      <c r="BI153" s="103"/>
      <c r="BJ153" s="103"/>
      <c r="BY153" s="103"/>
      <c r="BZ153" s="103"/>
      <c r="CA153" s="103"/>
      <c r="CB153" s="103"/>
      <c r="CC153" s="113"/>
      <c r="CD153" s="113"/>
      <c r="CE153" s="113"/>
      <c r="CF153" s="113"/>
      <c r="CG153" s="113"/>
      <c r="CH153" s="101"/>
      <c r="CI153" s="101"/>
      <c r="CJ153" s="101"/>
      <c r="CK153" s="101"/>
      <c r="CL153" s="101"/>
      <c r="CM153" s="101"/>
      <c r="CN153" s="101"/>
      <c r="CO153" s="101"/>
      <c r="CP153" s="101"/>
      <c r="CQ153" s="101"/>
      <c r="CR153" s="101"/>
      <c r="CS153" s="101"/>
      <c r="CT153" s="101"/>
      <c r="CU153" s="101"/>
      <c r="CV153" s="101"/>
      <c r="CW153" s="101"/>
      <c r="CX153" s="101"/>
      <c r="CY153" s="101"/>
      <c r="CZ153" s="101"/>
      <c r="DA153" s="1"/>
    </row>
    <row r="154" spans="1:105" ht="12.75">
      <c r="A154" s="55"/>
      <c r="B154" s="46"/>
      <c r="C154" s="34"/>
      <c r="D154" s="34"/>
      <c r="E154" s="34" t="s">
        <v>193</v>
      </c>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47"/>
      <c r="AY154" s="101"/>
      <c r="AZ154" s="107"/>
      <c r="BA154" s="107"/>
      <c r="BB154" s="107"/>
      <c r="BC154" s="107"/>
      <c r="BD154" s="107"/>
      <c r="BE154" s="107"/>
      <c r="BF154" s="107"/>
      <c r="BG154" s="107"/>
      <c r="BH154" s="103"/>
      <c r="BI154" s="103"/>
      <c r="BJ154" s="103"/>
      <c r="BY154" s="103"/>
      <c r="BZ154" s="103"/>
      <c r="CA154" s="103"/>
      <c r="CB154" s="103"/>
      <c r="CC154" s="113"/>
      <c r="CD154" s="113"/>
      <c r="CE154" s="113"/>
      <c r="CF154" s="113"/>
      <c r="CG154" s="113"/>
      <c r="CH154" s="101"/>
      <c r="CI154" s="101"/>
      <c r="CJ154" s="101"/>
      <c r="CK154" s="101"/>
      <c r="CL154" s="101"/>
      <c r="CM154" s="101"/>
      <c r="CN154" s="101"/>
      <c r="CO154" s="101"/>
      <c r="CP154" s="101"/>
      <c r="CQ154" s="101"/>
      <c r="CR154" s="101"/>
      <c r="CS154" s="101"/>
      <c r="CT154" s="101"/>
      <c r="CU154" s="101"/>
      <c r="CV154" s="101"/>
      <c r="CW154" s="101"/>
      <c r="CX154" s="101"/>
      <c r="CY154" s="101"/>
      <c r="CZ154" s="101"/>
      <c r="DA154" s="1"/>
    </row>
    <row r="155" spans="1:105" ht="12.75">
      <c r="A155" s="55"/>
      <c r="B155" s="46"/>
      <c r="C155" s="34"/>
      <c r="D155" s="34"/>
      <c r="E155" s="34" t="s">
        <v>186</v>
      </c>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47"/>
      <c r="AY155" s="101"/>
      <c r="AZ155" s="107"/>
      <c r="BA155" s="107"/>
      <c r="BB155" s="107"/>
      <c r="BC155" s="107"/>
      <c r="BD155" s="107"/>
      <c r="BE155" s="107"/>
      <c r="BF155" s="107"/>
      <c r="BG155" s="107"/>
      <c r="BH155" s="103"/>
      <c r="BI155" s="103"/>
      <c r="BJ155" s="103"/>
      <c r="BY155" s="103"/>
      <c r="BZ155" s="103"/>
      <c r="CA155" s="103"/>
      <c r="CB155" s="103"/>
      <c r="CC155" s="113"/>
      <c r="CD155" s="113"/>
      <c r="CE155" s="113"/>
      <c r="CF155" s="113"/>
      <c r="CG155" s="113"/>
      <c r="CH155" s="101"/>
      <c r="CI155" s="101"/>
      <c r="CJ155" s="101"/>
      <c r="CK155" s="101"/>
      <c r="CL155" s="101"/>
      <c r="CM155" s="101"/>
      <c r="CN155" s="101"/>
      <c r="CO155" s="101"/>
      <c r="CP155" s="101"/>
      <c r="CQ155" s="101"/>
      <c r="CR155" s="101"/>
      <c r="CS155" s="101"/>
      <c r="CT155" s="101"/>
      <c r="CU155" s="101"/>
      <c r="CV155" s="101"/>
      <c r="CW155" s="101"/>
      <c r="CX155" s="101"/>
      <c r="CY155" s="101"/>
      <c r="CZ155" s="101"/>
      <c r="DA155" s="1"/>
    </row>
    <row r="156" spans="1:105" ht="12.75">
      <c r="A156" s="55"/>
      <c r="B156" s="46"/>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47"/>
      <c r="AY156" s="101"/>
      <c r="AZ156" s="107"/>
      <c r="BA156" s="107"/>
      <c r="BB156" s="107"/>
      <c r="BC156" s="107"/>
      <c r="BD156" s="107"/>
      <c r="BE156" s="107"/>
      <c r="BF156" s="107"/>
      <c r="BG156" s="107"/>
      <c r="BH156" s="103"/>
      <c r="BI156" s="103"/>
      <c r="BJ156" s="103"/>
      <c r="BY156" s="103"/>
      <c r="BZ156" s="103"/>
      <c r="CA156" s="103"/>
      <c r="CB156" s="103"/>
      <c r="CC156" s="113"/>
      <c r="CD156" s="113"/>
      <c r="CE156" s="113"/>
      <c r="CF156" s="113"/>
      <c r="CG156" s="113"/>
      <c r="CH156" s="101"/>
      <c r="CI156" s="101"/>
      <c r="CJ156" s="101"/>
      <c r="CK156" s="101"/>
      <c r="CL156" s="101"/>
      <c r="CM156" s="101"/>
      <c r="CN156" s="101"/>
      <c r="CO156" s="101"/>
      <c r="CP156" s="101"/>
      <c r="CQ156" s="101"/>
      <c r="CR156" s="101"/>
      <c r="CS156" s="101"/>
      <c r="CT156" s="101"/>
      <c r="CU156" s="101"/>
      <c r="CV156" s="101"/>
      <c r="CW156" s="101"/>
      <c r="CX156" s="101"/>
      <c r="CY156" s="101"/>
      <c r="CZ156" s="101"/>
      <c r="DA156" s="1"/>
    </row>
    <row r="157" spans="1:105" ht="12.75">
      <c r="A157" s="55"/>
      <c r="B157" s="46"/>
      <c r="C157" s="34"/>
      <c r="D157" s="34"/>
      <c r="E157" s="138" t="s">
        <v>264</v>
      </c>
      <c r="F157" s="138"/>
      <c r="G157" s="138"/>
      <c r="H157" s="138"/>
      <c r="I157" s="138"/>
      <c r="J157" s="138"/>
      <c r="K157" s="138"/>
      <c r="L157" s="138"/>
      <c r="M157" s="138"/>
      <c r="N157" s="138"/>
      <c r="O157" s="139">
        <v>0.18</v>
      </c>
      <c r="P157" s="140"/>
      <c r="Q157" s="141"/>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47"/>
      <c r="AY157" s="101"/>
      <c r="AZ157" s="107"/>
      <c r="BA157" s="107"/>
      <c r="BB157" s="107"/>
      <c r="BC157" s="107"/>
      <c r="BD157" s="107"/>
      <c r="BE157" s="107"/>
      <c r="BF157" s="107"/>
      <c r="BG157" s="107"/>
      <c r="BH157" s="103"/>
      <c r="BI157" s="103"/>
      <c r="BJ157" s="103"/>
      <c r="BY157" s="103"/>
      <c r="BZ157" s="103"/>
      <c r="CA157" s="103"/>
      <c r="CB157" s="103"/>
      <c r="CC157" s="113"/>
      <c r="CD157" s="113"/>
      <c r="CE157" s="113"/>
      <c r="CF157" s="113"/>
      <c r="CG157" s="113"/>
      <c r="CH157" s="101"/>
      <c r="CI157" s="101"/>
      <c r="CJ157" s="101"/>
      <c r="CK157" s="101"/>
      <c r="CL157" s="101"/>
      <c r="CM157" s="101"/>
      <c r="CN157" s="101"/>
      <c r="CO157" s="101"/>
      <c r="CP157" s="101"/>
      <c r="CQ157" s="101"/>
      <c r="CR157" s="101"/>
      <c r="CS157" s="101"/>
      <c r="CT157" s="101"/>
      <c r="CU157" s="101"/>
      <c r="CV157" s="101"/>
      <c r="CW157" s="101"/>
      <c r="CX157" s="101"/>
      <c r="CY157" s="101"/>
      <c r="CZ157" s="101"/>
      <c r="DA157" s="1"/>
    </row>
    <row r="158" spans="1:105" ht="12.75">
      <c r="A158" s="55"/>
      <c r="B158" s="46"/>
      <c r="C158" s="34"/>
      <c r="D158" s="34"/>
      <c r="E158" s="37"/>
      <c r="F158" s="37"/>
      <c r="G158" s="37"/>
      <c r="H158" s="37"/>
      <c r="I158" s="37"/>
      <c r="J158" s="37"/>
      <c r="K158" s="37"/>
      <c r="L158" s="37"/>
      <c r="M158" s="37"/>
      <c r="N158" s="37"/>
      <c r="O158" s="37"/>
      <c r="P158" s="37"/>
      <c r="Q158" s="37"/>
      <c r="R158" s="37"/>
      <c r="S158" s="37"/>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47"/>
      <c r="AY158" s="101"/>
      <c r="AZ158" s="107"/>
      <c r="BA158" s="107"/>
      <c r="BB158" s="107"/>
      <c r="BC158" s="107"/>
      <c r="BD158" s="107"/>
      <c r="BE158" s="107"/>
      <c r="BF158" s="107"/>
      <c r="BG158" s="107"/>
      <c r="BH158" s="103"/>
      <c r="BI158" s="103"/>
      <c r="BJ158" s="103"/>
      <c r="BY158" s="103"/>
      <c r="BZ158" s="103"/>
      <c r="CA158" s="103"/>
      <c r="CB158" s="103"/>
      <c r="CC158" s="113"/>
      <c r="CD158" s="113"/>
      <c r="CE158" s="113"/>
      <c r="CF158" s="113"/>
      <c r="CG158" s="113"/>
      <c r="CH158" s="101"/>
      <c r="CI158" s="101"/>
      <c r="CJ158" s="101"/>
      <c r="CK158" s="101"/>
      <c r="CL158" s="101"/>
      <c r="CM158" s="101"/>
      <c r="CN158" s="101"/>
      <c r="CO158" s="101"/>
      <c r="CP158" s="101"/>
      <c r="CQ158" s="101"/>
      <c r="CR158" s="101"/>
      <c r="CS158" s="101"/>
      <c r="CT158" s="101"/>
      <c r="CU158" s="101"/>
      <c r="CV158" s="101"/>
      <c r="CW158" s="101"/>
      <c r="CX158" s="101"/>
      <c r="CY158" s="101"/>
      <c r="CZ158" s="101"/>
      <c r="DA158" s="1"/>
    </row>
    <row r="159" spans="1:105" ht="12.75">
      <c r="A159" s="55"/>
      <c r="B159" s="46"/>
      <c r="C159" s="34"/>
      <c r="D159" s="34"/>
      <c r="E159" s="58" t="s">
        <v>82</v>
      </c>
      <c r="F159" s="59"/>
      <c r="G159" s="59"/>
      <c r="H159" s="59"/>
      <c r="I159" s="59"/>
      <c r="J159" s="59"/>
      <c r="K159" s="59"/>
      <c r="L159" s="59"/>
      <c r="M159" s="59"/>
      <c r="N159" s="59"/>
      <c r="O159" s="59"/>
      <c r="P159" s="59"/>
      <c r="Q159" s="59"/>
      <c r="R159" s="59"/>
      <c r="S159" s="59"/>
      <c r="T159" s="59"/>
      <c r="U159" s="59"/>
      <c r="V159" s="59"/>
      <c r="W159" s="59"/>
      <c r="X159" s="60"/>
      <c r="Y159" s="179" t="str">
        <f>ParaBirimi</f>
        <v>TL</v>
      </c>
      <c r="Z159" s="179"/>
      <c r="AA159" s="179"/>
      <c r="AB159" s="179"/>
      <c r="AC159" s="179"/>
      <c r="AD159" s="179"/>
      <c r="AE159" s="179"/>
      <c r="AF159" s="179" t="s">
        <v>85</v>
      </c>
      <c r="AG159" s="179"/>
      <c r="AH159" s="179"/>
      <c r="AI159" s="179"/>
      <c r="AJ159" s="179"/>
      <c r="AK159" s="179"/>
      <c r="AL159" s="179"/>
      <c r="AM159" s="34"/>
      <c r="AN159" s="34"/>
      <c r="AO159" s="34"/>
      <c r="AP159" s="34"/>
      <c r="AQ159" s="34"/>
      <c r="AR159" s="34"/>
      <c r="AS159" s="34"/>
      <c r="AT159" s="34"/>
      <c r="AU159" s="34"/>
      <c r="AV159" s="34"/>
      <c r="AW159" s="34"/>
      <c r="AX159" s="47"/>
      <c r="AY159" s="101"/>
      <c r="AZ159" s="107"/>
      <c r="BA159" s="107"/>
      <c r="BB159" s="107"/>
      <c r="BC159" s="107"/>
      <c r="BD159" s="107"/>
      <c r="BE159" s="107"/>
      <c r="BF159" s="107"/>
      <c r="BG159" s="107"/>
      <c r="BH159" s="103"/>
      <c r="BI159" s="103"/>
      <c r="BJ159" s="103"/>
      <c r="BY159" s="103"/>
      <c r="BZ159" s="103"/>
      <c r="CA159" s="103"/>
      <c r="CB159" s="103"/>
      <c r="CC159" s="113"/>
      <c r="CD159" s="113"/>
      <c r="CE159" s="113"/>
      <c r="CF159" s="113"/>
      <c r="CG159" s="113"/>
      <c r="CH159" s="101"/>
      <c r="CI159" s="101"/>
      <c r="CJ159" s="101"/>
      <c r="CK159" s="101"/>
      <c r="CL159" s="101"/>
      <c r="CM159" s="101"/>
      <c r="CN159" s="101"/>
      <c r="CO159" s="101"/>
      <c r="CP159" s="101"/>
      <c r="CQ159" s="101"/>
      <c r="CR159" s="101"/>
      <c r="CS159" s="101"/>
      <c r="CT159" s="101"/>
      <c r="CU159" s="101"/>
      <c r="CV159" s="101"/>
      <c r="CW159" s="101"/>
      <c r="CX159" s="101"/>
      <c r="CY159" s="101"/>
      <c r="CZ159" s="101"/>
      <c r="DA159" s="1"/>
    </row>
    <row r="160" spans="1:105" ht="12.75">
      <c r="A160" s="55"/>
      <c r="B160" s="46"/>
      <c r="C160" s="34"/>
      <c r="D160" s="34"/>
      <c r="E160" s="61" t="s">
        <v>0</v>
      </c>
      <c r="F160" s="136" t="s">
        <v>132</v>
      </c>
      <c r="G160" s="136"/>
      <c r="H160" s="136"/>
      <c r="I160" s="136"/>
      <c r="J160" s="136"/>
      <c r="K160" s="136"/>
      <c r="L160" s="136"/>
      <c r="M160" s="136"/>
      <c r="N160" s="136"/>
      <c r="O160" s="136"/>
      <c r="P160" s="136"/>
      <c r="Q160" s="136"/>
      <c r="R160" s="136"/>
      <c r="S160" s="136"/>
      <c r="T160" s="136"/>
      <c r="U160" s="136"/>
      <c r="V160" s="136"/>
      <c r="W160" s="136"/>
      <c r="X160" s="137"/>
      <c r="Y160" s="147"/>
      <c r="Z160" s="148"/>
      <c r="AA160" s="148"/>
      <c r="AB160" s="148"/>
      <c r="AC160" s="148"/>
      <c r="AD160" s="148"/>
      <c r="AE160" s="149"/>
      <c r="AF160" s="132">
        <f aca="true" t="shared" si="6" ref="AF160:AF166">IF(OR($Y$174="",$Y$174=0),"",IF(Y160/$Y$174=0,"",Y160/$Y$174))</f>
      </c>
      <c r="AG160" s="132"/>
      <c r="AH160" s="132"/>
      <c r="AI160" s="132"/>
      <c r="AJ160" s="132"/>
      <c r="AK160" s="132"/>
      <c r="AL160" s="132"/>
      <c r="AM160" s="34"/>
      <c r="AN160" s="34"/>
      <c r="AO160" s="34"/>
      <c r="AP160" s="34"/>
      <c r="AQ160" s="34"/>
      <c r="AR160" s="34"/>
      <c r="AS160" s="34"/>
      <c r="AT160" s="34"/>
      <c r="AU160" s="34"/>
      <c r="AV160" s="34"/>
      <c r="AW160" s="34"/>
      <c r="AX160" s="47"/>
      <c r="AY160" s="101"/>
      <c r="AZ160" s="107"/>
      <c r="BA160" s="107"/>
      <c r="BB160" s="107"/>
      <c r="BC160" s="107"/>
      <c r="BD160" s="107"/>
      <c r="BE160" s="107"/>
      <c r="BF160" s="107"/>
      <c r="BG160" s="107"/>
      <c r="BH160" s="103"/>
      <c r="BI160" s="103"/>
      <c r="BJ160" s="103"/>
      <c r="BY160" s="103"/>
      <c r="BZ160" s="103"/>
      <c r="CA160" s="103"/>
      <c r="CB160" s="103"/>
      <c r="CC160" s="113"/>
      <c r="CD160" s="113"/>
      <c r="CE160" s="113"/>
      <c r="CF160" s="113"/>
      <c r="CG160" s="113"/>
      <c r="CH160" s="101"/>
      <c r="CI160" s="101"/>
      <c r="CJ160" s="101"/>
      <c r="CK160" s="101"/>
      <c r="CL160" s="101"/>
      <c r="CM160" s="101"/>
      <c r="CN160" s="101"/>
      <c r="CO160" s="101"/>
      <c r="CP160" s="101"/>
      <c r="CQ160" s="101"/>
      <c r="CR160" s="101"/>
      <c r="CS160" s="101"/>
      <c r="CT160" s="101"/>
      <c r="CU160" s="101"/>
      <c r="CV160" s="101"/>
      <c r="CW160" s="101"/>
      <c r="CX160" s="101"/>
      <c r="CY160" s="101"/>
      <c r="CZ160" s="101"/>
      <c r="DA160" s="1"/>
    </row>
    <row r="161" spans="1:105" ht="12.75">
      <c r="A161" s="55"/>
      <c r="B161" s="46"/>
      <c r="C161" s="34"/>
      <c r="D161" s="34"/>
      <c r="E161" s="61" t="s">
        <v>1</v>
      </c>
      <c r="F161" s="136" t="s">
        <v>133</v>
      </c>
      <c r="G161" s="136"/>
      <c r="H161" s="136"/>
      <c r="I161" s="136"/>
      <c r="J161" s="136"/>
      <c r="K161" s="136"/>
      <c r="L161" s="136"/>
      <c r="M161" s="136"/>
      <c r="N161" s="136"/>
      <c r="O161" s="136"/>
      <c r="P161" s="136"/>
      <c r="Q161" s="136"/>
      <c r="R161" s="136"/>
      <c r="S161" s="136"/>
      <c r="T161" s="136"/>
      <c r="U161" s="136"/>
      <c r="V161" s="136"/>
      <c r="W161" s="136"/>
      <c r="X161" s="137"/>
      <c r="Y161" s="180"/>
      <c r="Z161" s="181"/>
      <c r="AA161" s="181"/>
      <c r="AB161" s="181"/>
      <c r="AC161" s="181"/>
      <c r="AD161" s="181"/>
      <c r="AE161" s="182"/>
      <c r="AF161" s="132">
        <f t="shared" si="6"/>
      </c>
      <c r="AG161" s="132"/>
      <c r="AH161" s="132"/>
      <c r="AI161" s="132"/>
      <c r="AJ161" s="132"/>
      <c r="AK161" s="132"/>
      <c r="AL161" s="132"/>
      <c r="AM161" s="34"/>
      <c r="AN161" s="34"/>
      <c r="AO161" s="34"/>
      <c r="AP161" s="34"/>
      <c r="AQ161" s="34"/>
      <c r="AR161" s="34"/>
      <c r="AS161" s="34"/>
      <c r="AT161" s="34"/>
      <c r="AU161" s="34"/>
      <c r="AV161" s="34"/>
      <c r="AW161" s="34"/>
      <c r="AX161" s="47"/>
      <c r="AY161" s="101"/>
      <c r="AZ161" s="103"/>
      <c r="BA161" s="103"/>
      <c r="BB161" s="103"/>
      <c r="BC161" s="103"/>
      <c r="BD161" s="103"/>
      <c r="BE161" s="103"/>
      <c r="BF161" s="103"/>
      <c r="BG161" s="103"/>
      <c r="BH161" s="103"/>
      <c r="BI161" s="103"/>
      <c r="BJ161" s="103"/>
      <c r="BY161" s="103"/>
      <c r="BZ161" s="103"/>
      <c r="CA161" s="103"/>
      <c r="CB161" s="103"/>
      <c r="CC161" s="113"/>
      <c r="CD161" s="113"/>
      <c r="CE161" s="113"/>
      <c r="CF161" s="113"/>
      <c r="CG161" s="113"/>
      <c r="CH161" s="101"/>
      <c r="CI161" s="101"/>
      <c r="CJ161" s="101"/>
      <c r="CK161" s="101"/>
      <c r="CL161" s="101"/>
      <c r="CM161" s="101"/>
      <c r="CN161" s="101"/>
      <c r="CO161" s="101"/>
      <c r="CP161" s="101"/>
      <c r="CQ161" s="101"/>
      <c r="CR161" s="101"/>
      <c r="CS161" s="101"/>
      <c r="CT161" s="101"/>
      <c r="CU161" s="101"/>
      <c r="CV161" s="101"/>
      <c r="CW161" s="101"/>
      <c r="CX161" s="101"/>
      <c r="CY161" s="101"/>
      <c r="CZ161" s="101"/>
      <c r="DA161" s="1"/>
    </row>
    <row r="162" spans="1:105" ht="12.75">
      <c r="A162" s="55"/>
      <c r="B162" s="46"/>
      <c r="C162" s="34"/>
      <c r="D162" s="34"/>
      <c r="E162" s="63" t="s">
        <v>30</v>
      </c>
      <c r="F162" s="136" t="s">
        <v>134</v>
      </c>
      <c r="G162" s="136"/>
      <c r="H162" s="136"/>
      <c r="I162" s="136"/>
      <c r="J162" s="136"/>
      <c r="K162" s="136"/>
      <c r="L162" s="136"/>
      <c r="M162" s="136"/>
      <c r="N162" s="136"/>
      <c r="O162" s="136"/>
      <c r="P162" s="136"/>
      <c r="Q162" s="136"/>
      <c r="R162" s="136"/>
      <c r="S162" s="136"/>
      <c r="T162" s="136"/>
      <c r="U162" s="136"/>
      <c r="V162" s="136"/>
      <c r="W162" s="136"/>
      <c r="X162" s="137"/>
      <c r="Y162" s="128">
        <f>Aka_Toplam</f>
        <v>0</v>
      </c>
      <c r="Z162" s="128"/>
      <c r="AA162" s="128"/>
      <c r="AB162" s="128"/>
      <c r="AC162" s="128"/>
      <c r="AD162" s="128"/>
      <c r="AE162" s="128"/>
      <c r="AF162" s="132">
        <f t="shared" si="6"/>
      </c>
      <c r="AG162" s="132"/>
      <c r="AH162" s="132"/>
      <c r="AI162" s="132"/>
      <c r="AJ162" s="132"/>
      <c r="AK162" s="132"/>
      <c r="AL162" s="132"/>
      <c r="AM162" s="34"/>
      <c r="AN162" s="34"/>
      <c r="AO162" s="34"/>
      <c r="AP162" s="34"/>
      <c r="AQ162" s="34"/>
      <c r="AR162" s="34"/>
      <c r="AS162" s="34"/>
      <c r="AT162" s="34"/>
      <c r="AU162" s="34"/>
      <c r="AV162" s="34"/>
      <c r="AW162" s="34"/>
      <c r="AX162" s="47"/>
      <c r="AY162" s="101"/>
      <c r="AZ162" s="103"/>
      <c r="BA162" s="103"/>
      <c r="BB162" s="103"/>
      <c r="BC162" s="103"/>
      <c r="BD162" s="103"/>
      <c r="BE162" s="103"/>
      <c r="BF162" s="103"/>
      <c r="BG162" s="103"/>
      <c r="BH162" s="103"/>
      <c r="BI162" s="103"/>
      <c r="BJ162" s="103"/>
      <c r="BY162" s="103"/>
      <c r="BZ162" s="103"/>
      <c r="CA162" s="103"/>
      <c r="CB162" s="103"/>
      <c r="CC162" s="113"/>
      <c r="CD162" s="113"/>
      <c r="CE162" s="113"/>
      <c r="CF162" s="113"/>
      <c r="CG162" s="113"/>
      <c r="CH162" s="101"/>
      <c r="CI162" s="101"/>
      <c r="CJ162" s="101"/>
      <c r="CK162" s="101"/>
      <c r="CL162" s="101"/>
      <c r="CM162" s="101"/>
      <c r="CN162" s="101"/>
      <c r="CO162" s="101"/>
      <c r="CP162" s="101"/>
      <c r="CQ162" s="101"/>
      <c r="CR162" s="101"/>
      <c r="CS162" s="101"/>
      <c r="CT162" s="101"/>
      <c r="CU162" s="101"/>
      <c r="CV162" s="101"/>
      <c r="CW162" s="101"/>
      <c r="CX162" s="101"/>
      <c r="CY162" s="101"/>
      <c r="CZ162" s="101"/>
      <c r="DA162" s="1"/>
    </row>
    <row r="163" spans="1:105" ht="12.75">
      <c r="A163" s="55"/>
      <c r="B163" s="46"/>
      <c r="C163" s="34"/>
      <c r="D163" s="34"/>
      <c r="E163" s="61" t="s">
        <v>37</v>
      </c>
      <c r="F163" s="136" t="s">
        <v>135</v>
      </c>
      <c r="G163" s="136"/>
      <c r="H163" s="136"/>
      <c r="I163" s="136"/>
      <c r="J163" s="136"/>
      <c r="K163" s="136"/>
      <c r="L163" s="136"/>
      <c r="M163" s="136"/>
      <c r="N163" s="136"/>
      <c r="O163" s="136"/>
      <c r="P163" s="136"/>
      <c r="Q163" s="136"/>
      <c r="R163" s="136"/>
      <c r="S163" s="136"/>
      <c r="T163" s="136"/>
      <c r="U163" s="136"/>
      <c r="V163" s="136"/>
      <c r="W163" s="136"/>
      <c r="X163" s="137"/>
      <c r="Y163" s="128">
        <f>Soz_Toplam</f>
        <v>0</v>
      </c>
      <c r="Z163" s="128"/>
      <c r="AA163" s="128"/>
      <c r="AB163" s="128"/>
      <c r="AC163" s="128"/>
      <c r="AD163" s="128"/>
      <c r="AE163" s="128"/>
      <c r="AF163" s="132">
        <f t="shared" si="6"/>
      </c>
      <c r="AG163" s="132"/>
      <c r="AH163" s="132"/>
      <c r="AI163" s="132"/>
      <c r="AJ163" s="132"/>
      <c r="AK163" s="132"/>
      <c r="AL163" s="132"/>
      <c r="AM163" s="34"/>
      <c r="AN163" s="34"/>
      <c r="AO163" s="34"/>
      <c r="AP163" s="34"/>
      <c r="AQ163" s="34"/>
      <c r="AR163" s="34"/>
      <c r="AS163" s="34"/>
      <c r="AT163" s="34"/>
      <c r="AU163" s="34"/>
      <c r="AV163" s="34"/>
      <c r="AW163" s="34"/>
      <c r="AX163" s="47"/>
      <c r="AY163" s="101"/>
      <c r="AZ163" s="103"/>
      <c r="BA163" s="103"/>
      <c r="BB163" s="103"/>
      <c r="BC163" s="103"/>
      <c r="BD163" s="103"/>
      <c r="BE163" s="103"/>
      <c r="BF163" s="103"/>
      <c r="BG163" s="103"/>
      <c r="BH163" s="103"/>
      <c r="BI163" s="103"/>
      <c r="BJ163" s="103"/>
      <c r="BY163" s="103"/>
      <c r="BZ163" s="103"/>
      <c r="CA163" s="103"/>
      <c r="CB163" s="103"/>
      <c r="CC163" s="113"/>
      <c r="CD163" s="113"/>
      <c r="CE163" s="113"/>
      <c r="CF163" s="113"/>
      <c r="CG163" s="113"/>
      <c r="CH163" s="101"/>
      <c r="CI163" s="101"/>
      <c r="CJ163" s="101"/>
      <c r="CK163" s="101"/>
      <c r="CL163" s="101"/>
      <c r="CM163" s="101"/>
      <c r="CN163" s="101"/>
      <c r="CO163" s="101"/>
      <c r="CP163" s="101"/>
      <c r="CQ163" s="101"/>
      <c r="CR163" s="101"/>
      <c r="CS163" s="101"/>
      <c r="CT163" s="101"/>
      <c r="CU163" s="101"/>
      <c r="CV163" s="101"/>
      <c r="CW163" s="101"/>
      <c r="CX163" s="101"/>
      <c r="CY163" s="101"/>
      <c r="CZ163" s="101"/>
      <c r="DA163" s="1"/>
    </row>
    <row r="164" spans="1:105" ht="12.75">
      <c r="A164" s="55"/>
      <c r="B164" s="46"/>
      <c r="C164" s="34"/>
      <c r="D164" s="34"/>
      <c r="E164" s="61" t="s">
        <v>52</v>
      </c>
      <c r="F164" s="136" t="s">
        <v>136</v>
      </c>
      <c r="G164" s="136"/>
      <c r="H164" s="136"/>
      <c r="I164" s="136"/>
      <c r="J164" s="136"/>
      <c r="K164" s="136"/>
      <c r="L164" s="136"/>
      <c r="M164" s="136"/>
      <c r="N164" s="136"/>
      <c r="O164" s="136"/>
      <c r="P164" s="136"/>
      <c r="Q164" s="136"/>
      <c r="R164" s="136"/>
      <c r="S164" s="136"/>
      <c r="T164" s="136"/>
      <c r="U164" s="136"/>
      <c r="V164" s="136"/>
      <c r="W164" s="136"/>
      <c r="X164" s="137"/>
      <c r="Y164" s="147"/>
      <c r="Z164" s="148"/>
      <c r="AA164" s="148"/>
      <c r="AB164" s="148"/>
      <c r="AC164" s="148"/>
      <c r="AD164" s="148"/>
      <c r="AE164" s="149"/>
      <c r="AF164" s="132">
        <f t="shared" si="6"/>
      </c>
      <c r="AG164" s="132"/>
      <c r="AH164" s="132"/>
      <c r="AI164" s="132"/>
      <c r="AJ164" s="132"/>
      <c r="AK164" s="132"/>
      <c r="AL164" s="132"/>
      <c r="AM164" s="34"/>
      <c r="AN164" s="34"/>
      <c r="AO164" s="34"/>
      <c r="AP164" s="34"/>
      <c r="AQ164" s="34"/>
      <c r="AR164" s="34"/>
      <c r="AS164" s="34"/>
      <c r="AT164" s="34"/>
      <c r="AU164" s="34"/>
      <c r="AV164" s="34"/>
      <c r="AW164" s="34"/>
      <c r="AX164" s="47"/>
      <c r="AY164" s="101"/>
      <c r="AZ164" s="103"/>
      <c r="BA164" s="103"/>
      <c r="BB164" s="103"/>
      <c r="BC164" s="103"/>
      <c r="BD164" s="103"/>
      <c r="BE164" s="103"/>
      <c r="BF164" s="103"/>
      <c r="BG164" s="103"/>
      <c r="BH164" s="103"/>
      <c r="BI164" s="103"/>
      <c r="BJ164" s="103"/>
      <c r="BY164" s="103"/>
      <c r="BZ164" s="103"/>
      <c r="CA164" s="103"/>
      <c r="CB164" s="103"/>
      <c r="CC164" s="113"/>
      <c r="CD164" s="113"/>
      <c r="CE164" s="113"/>
      <c r="CF164" s="113"/>
      <c r="CG164" s="113"/>
      <c r="CH164" s="101"/>
      <c r="CI164" s="101"/>
      <c r="CJ164" s="101"/>
      <c r="CK164" s="101"/>
      <c r="CL164" s="101"/>
      <c r="CM164" s="101"/>
      <c r="CN164" s="101"/>
      <c r="CO164" s="101"/>
      <c r="CP164" s="101"/>
      <c r="CQ164" s="101"/>
      <c r="CR164" s="101"/>
      <c r="CS164" s="101"/>
      <c r="CT164" s="101"/>
      <c r="CU164" s="101"/>
      <c r="CV164" s="101"/>
      <c r="CW164" s="101"/>
      <c r="CX164" s="101"/>
      <c r="CY164" s="101"/>
      <c r="CZ164" s="101"/>
      <c r="DA164" s="1"/>
    </row>
    <row r="165" spans="1:110" ht="12.75">
      <c r="A165" s="55"/>
      <c r="B165" s="46"/>
      <c r="C165" s="34"/>
      <c r="D165" s="34"/>
      <c r="E165" s="61" t="s">
        <v>57</v>
      </c>
      <c r="F165" s="136" t="s">
        <v>137</v>
      </c>
      <c r="G165" s="136"/>
      <c r="H165" s="136"/>
      <c r="I165" s="136"/>
      <c r="J165" s="136"/>
      <c r="K165" s="136"/>
      <c r="L165" s="136"/>
      <c r="M165" s="136"/>
      <c r="N165" s="136"/>
      <c r="O165" s="136"/>
      <c r="P165" s="136"/>
      <c r="Q165" s="136"/>
      <c r="R165" s="136"/>
      <c r="S165" s="136"/>
      <c r="T165" s="136"/>
      <c r="U165" s="136"/>
      <c r="V165" s="136"/>
      <c r="W165" s="136"/>
      <c r="X165" s="137"/>
      <c r="Y165" s="147"/>
      <c r="Z165" s="148"/>
      <c r="AA165" s="148"/>
      <c r="AB165" s="148"/>
      <c r="AC165" s="148"/>
      <c r="AD165" s="148"/>
      <c r="AE165" s="149"/>
      <c r="AF165" s="132">
        <f t="shared" si="6"/>
      </c>
      <c r="AG165" s="132"/>
      <c r="AH165" s="132"/>
      <c r="AI165" s="132"/>
      <c r="AJ165" s="132"/>
      <c r="AK165" s="132"/>
      <c r="AL165" s="132"/>
      <c r="AM165" s="34"/>
      <c r="AN165" s="34"/>
      <c r="AO165" s="34"/>
      <c r="AP165" s="34"/>
      <c r="AQ165" s="34"/>
      <c r="AR165" s="34"/>
      <c r="AS165" s="34"/>
      <c r="AT165" s="34"/>
      <c r="AU165" s="34"/>
      <c r="AV165" s="34"/>
      <c r="AW165" s="34"/>
      <c r="AX165" s="47"/>
      <c r="AY165" s="101"/>
      <c r="AZ165" s="103"/>
      <c r="BA165" s="103"/>
      <c r="BB165" s="103"/>
      <c r="BC165" s="103"/>
      <c r="BD165" s="103"/>
      <c r="BE165" s="103"/>
      <c r="BF165" s="103"/>
      <c r="BG165" s="103"/>
      <c r="BH165" s="103"/>
      <c r="BI165" s="103"/>
      <c r="BJ165" s="103"/>
      <c r="BS165" s="103"/>
      <c r="BT165" s="103"/>
      <c r="BU165" s="103"/>
      <c r="BV165" s="103"/>
      <c r="BW165" s="103"/>
      <c r="BY165" s="103"/>
      <c r="BZ165" s="103"/>
      <c r="CA165" s="103"/>
      <c r="CB165" s="103"/>
      <c r="CC165" s="113"/>
      <c r="CD165" s="113"/>
      <c r="CE165" s="113"/>
      <c r="CF165" s="113"/>
      <c r="CG165" s="113"/>
      <c r="CH165" s="101"/>
      <c r="CI165" s="101"/>
      <c r="CJ165" s="101"/>
      <c r="CK165" s="101"/>
      <c r="CL165" s="101"/>
      <c r="CM165" s="101"/>
      <c r="CN165" s="101"/>
      <c r="CO165" s="101"/>
      <c r="CP165" s="101"/>
      <c r="CQ165" s="101"/>
      <c r="CR165" s="101"/>
      <c r="CS165" s="101"/>
      <c r="CT165" s="101"/>
      <c r="CU165" s="101"/>
      <c r="CV165" s="101"/>
      <c r="CW165" s="101"/>
      <c r="CX165" s="101"/>
      <c r="CY165" s="101"/>
      <c r="CZ165" s="101"/>
      <c r="DA165" s="1"/>
      <c r="DB165" s="1"/>
      <c r="DC165" s="1"/>
      <c r="DD165" s="1"/>
      <c r="DE165" s="1"/>
      <c r="DF165" s="1"/>
    </row>
    <row r="166" spans="1:110" ht="12.75">
      <c r="A166" s="55"/>
      <c r="B166" s="46"/>
      <c r="C166" s="34"/>
      <c r="D166" s="34"/>
      <c r="E166" s="61"/>
      <c r="F166" s="130" t="s">
        <v>195</v>
      </c>
      <c r="G166" s="130"/>
      <c r="H166" s="130"/>
      <c r="I166" s="130"/>
      <c r="J166" s="130"/>
      <c r="K166" s="130"/>
      <c r="L166" s="130"/>
      <c r="M166" s="130"/>
      <c r="N166" s="130"/>
      <c r="O166" s="130"/>
      <c r="P166" s="130"/>
      <c r="Q166" s="130"/>
      <c r="R166" s="130"/>
      <c r="S166" s="130"/>
      <c r="T166" s="130"/>
      <c r="U166" s="130"/>
      <c r="V166" s="130"/>
      <c r="W166" s="130"/>
      <c r="X166" s="131"/>
      <c r="Y166" s="128">
        <f>SUM(Y160:Y165)</f>
        <v>0</v>
      </c>
      <c r="Z166" s="128"/>
      <c r="AA166" s="128"/>
      <c r="AB166" s="128"/>
      <c r="AC166" s="128"/>
      <c r="AD166" s="128"/>
      <c r="AE166" s="128"/>
      <c r="AF166" s="132">
        <f t="shared" si="6"/>
      </c>
      <c r="AG166" s="132"/>
      <c r="AH166" s="132"/>
      <c r="AI166" s="132"/>
      <c r="AJ166" s="132"/>
      <c r="AK166" s="132"/>
      <c r="AL166" s="132"/>
      <c r="AM166" s="34"/>
      <c r="AN166" s="34"/>
      <c r="AO166" s="34"/>
      <c r="AP166" s="34"/>
      <c r="AQ166" s="34"/>
      <c r="AR166" s="34"/>
      <c r="AS166" s="34"/>
      <c r="AT166" s="34"/>
      <c r="AU166" s="34"/>
      <c r="AV166" s="34"/>
      <c r="AW166" s="34"/>
      <c r="AX166" s="47"/>
      <c r="AY166" s="101"/>
      <c r="AZ166" s="103"/>
      <c r="BA166" s="103"/>
      <c r="BB166" s="103"/>
      <c r="BC166" s="103"/>
      <c r="BD166" s="103"/>
      <c r="BE166" s="103"/>
      <c r="BF166" s="103"/>
      <c r="BG166" s="103"/>
      <c r="BH166" s="103"/>
      <c r="BI166" s="103"/>
      <c r="BJ166" s="103"/>
      <c r="BS166" s="103"/>
      <c r="BT166" s="103"/>
      <c r="BU166" s="103"/>
      <c r="BV166" s="103"/>
      <c r="BW166" s="103"/>
      <c r="BY166" s="103"/>
      <c r="BZ166" s="103"/>
      <c r="CA166" s="103"/>
      <c r="CB166" s="103"/>
      <c r="CC166" s="113"/>
      <c r="CD166" s="113"/>
      <c r="CE166" s="113"/>
      <c r="CF166" s="113"/>
      <c r="CG166" s="113"/>
      <c r="CH166" s="101"/>
      <c r="CI166" s="101"/>
      <c r="CJ166" s="101"/>
      <c r="CK166" s="101"/>
      <c r="CL166" s="101"/>
      <c r="CM166" s="101"/>
      <c r="CN166" s="101"/>
      <c r="CO166" s="101"/>
      <c r="CP166" s="101"/>
      <c r="CQ166" s="101"/>
      <c r="CR166" s="101"/>
      <c r="CS166" s="101"/>
      <c r="CT166" s="101"/>
      <c r="CU166" s="101"/>
      <c r="CV166" s="101"/>
      <c r="CW166" s="101"/>
      <c r="CX166" s="101"/>
      <c r="CY166" s="101"/>
      <c r="CZ166" s="101"/>
      <c r="DA166" s="1"/>
      <c r="DB166" s="1"/>
      <c r="DC166" s="1"/>
      <c r="DD166" s="1"/>
      <c r="DE166" s="1"/>
      <c r="DF166" s="1"/>
    </row>
    <row r="167" spans="1:110" ht="12.75">
      <c r="A167" s="55"/>
      <c r="B167" s="46"/>
      <c r="C167" s="34"/>
      <c r="D167" s="34"/>
      <c r="E167" s="62"/>
      <c r="F167" s="130" t="s">
        <v>257</v>
      </c>
      <c r="G167" s="130"/>
      <c r="H167" s="130"/>
      <c r="I167" s="130"/>
      <c r="J167" s="130"/>
      <c r="K167" s="130"/>
      <c r="L167" s="130"/>
      <c r="M167" s="130"/>
      <c r="N167" s="130"/>
      <c r="O167" s="130"/>
      <c r="P167" s="130"/>
      <c r="Q167" s="130"/>
      <c r="R167" s="130"/>
      <c r="S167" s="130"/>
      <c r="T167" s="130"/>
      <c r="U167" s="130"/>
      <c r="V167" s="130"/>
      <c r="W167" s="130"/>
      <c r="X167" s="131"/>
      <c r="Y167" s="128">
        <f>Y174-Y160/0.94</f>
        <v>0</v>
      </c>
      <c r="Z167" s="128"/>
      <c r="AA167" s="128"/>
      <c r="AB167" s="128"/>
      <c r="AC167" s="128"/>
      <c r="AD167" s="128"/>
      <c r="AE167" s="128"/>
      <c r="AF167" s="175"/>
      <c r="AG167" s="176"/>
      <c r="AH167" s="176"/>
      <c r="AI167" s="176"/>
      <c r="AJ167" s="176"/>
      <c r="AK167" s="176"/>
      <c r="AL167" s="177"/>
      <c r="AM167" s="34"/>
      <c r="AN167" s="34"/>
      <c r="AO167" s="34"/>
      <c r="AP167" s="34"/>
      <c r="AQ167" s="34"/>
      <c r="AR167" s="34"/>
      <c r="AS167" s="34"/>
      <c r="AT167" s="34"/>
      <c r="AU167" s="34"/>
      <c r="AV167" s="34"/>
      <c r="AW167" s="34"/>
      <c r="AX167" s="47"/>
      <c r="AY167" s="101"/>
      <c r="AZ167" s="103"/>
      <c r="BA167" s="103"/>
      <c r="BB167" s="103"/>
      <c r="BC167" s="103"/>
      <c r="BD167" s="103"/>
      <c r="BE167" s="103"/>
      <c r="BF167" s="103"/>
      <c r="BG167" s="103"/>
      <c r="BH167" s="103"/>
      <c r="BI167" s="103"/>
      <c r="BJ167" s="103"/>
      <c r="BS167" s="103"/>
      <c r="BT167" s="103"/>
      <c r="BU167" s="103"/>
      <c r="BV167" s="103"/>
      <c r="BW167" s="103"/>
      <c r="BX167" s="103"/>
      <c r="BY167" s="103"/>
      <c r="BZ167" s="103"/>
      <c r="CA167" s="103"/>
      <c r="CB167" s="103"/>
      <c r="CC167" s="113"/>
      <c r="CD167" s="113"/>
      <c r="CE167" s="113"/>
      <c r="CF167" s="113"/>
      <c r="CG167" s="113"/>
      <c r="CH167" s="101"/>
      <c r="CI167" s="101"/>
      <c r="CJ167" s="101"/>
      <c r="CK167" s="101"/>
      <c r="CL167" s="101"/>
      <c r="CM167" s="101"/>
      <c r="CN167" s="101"/>
      <c r="CO167" s="101"/>
      <c r="CP167" s="101"/>
      <c r="CQ167" s="101"/>
      <c r="CR167" s="101"/>
      <c r="CS167" s="101"/>
      <c r="CT167" s="101"/>
      <c r="CU167" s="101"/>
      <c r="CV167" s="101"/>
      <c r="CW167" s="101"/>
      <c r="CX167" s="101"/>
      <c r="CY167" s="101"/>
      <c r="CZ167" s="101"/>
      <c r="DA167" s="1"/>
      <c r="DB167" s="1"/>
      <c r="DC167" s="1"/>
      <c r="DD167" s="1"/>
      <c r="DE167" s="1"/>
      <c r="DF167" s="1"/>
    </row>
    <row r="168" spans="1:110" ht="12.75">
      <c r="A168" s="55"/>
      <c r="B168" s="46"/>
      <c r="C168" s="34"/>
      <c r="D168" s="34"/>
      <c r="E168" s="62" t="s">
        <v>58</v>
      </c>
      <c r="F168" s="136" t="s">
        <v>271</v>
      </c>
      <c r="G168" s="136"/>
      <c r="H168" s="136"/>
      <c r="I168" s="136"/>
      <c r="J168" s="136"/>
      <c r="K168" s="136"/>
      <c r="L168" s="136"/>
      <c r="M168" s="136"/>
      <c r="N168" s="136"/>
      <c r="O168" s="136"/>
      <c r="P168" s="136"/>
      <c r="Q168" s="136"/>
      <c r="R168" s="136"/>
      <c r="S168" s="136"/>
      <c r="T168" s="136"/>
      <c r="U168" s="136"/>
      <c r="V168" s="136"/>
      <c r="W168" s="136"/>
      <c r="X168" s="137"/>
      <c r="Y168" s="128">
        <f>((Y162/0.85)*0.113)+(((Y161+Y163+Y164+Y165)/0.64)*0.195)+Y160*0.06/0.94</f>
        <v>0</v>
      </c>
      <c r="Z168" s="128"/>
      <c r="AA168" s="128"/>
      <c r="AB168" s="128"/>
      <c r="AC168" s="128"/>
      <c r="AD168" s="128"/>
      <c r="AE168" s="128"/>
      <c r="AF168" s="132">
        <f aca="true" t="shared" si="7" ref="AF168:AF173">IF(OR($Y$174="",$Y$174=0),"",IF(Y168/$Y$174=0,"",Y168/$Y$174))</f>
      </c>
      <c r="AG168" s="132"/>
      <c r="AH168" s="132"/>
      <c r="AI168" s="132"/>
      <c r="AJ168" s="132"/>
      <c r="AK168" s="132"/>
      <c r="AL168" s="132"/>
      <c r="AM168" s="34"/>
      <c r="AN168" s="34"/>
      <c r="AO168" s="34"/>
      <c r="AP168" s="34"/>
      <c r="AQ168" s="34"/>
      <c r="AR168" s="34"/>
      <c r="AS168" s="34"/>
      <c r="AT168" s="34"/>
      <c r="AU168" s="34"/>
      <c r="AV168" s="34"/>
      <c r="AW168" s="34"/>
      <c r="AX168" s="47"/>
      <c r="AY168" s="101"/>
      <c r="BA168" s="103"/>
      <c r="BB168" s="103"/>
      <c r="BC168" s="103"/>
      <c r="BD168" s="103"/>
      <c r="BE168" s="103"/>
      <c r="BF168" s="103"/>
      <c r="BG168" s="103"/>
      <c r="BH168" s="103"/>
      <c r="BI168" s="103"/>
      <c r="BJ168" s="103"/>
      <c r="BS168" s="103"/>
      <c r="BT168" s="103"/>
      <c r="BU168" s="103"/>
      <c r="BV168" s="103"/>
      <c r="BW168" s="103"/>
      <c r="BX168" s="103"/>
      <c r="BY168" s="103"/>
      <c r="BZ168" s="103"/>
      <c r="CA168" s="103"/>
      <c r="CB168" s="103"/>
      <c r="CC168" s="113"/>
      <c r="CD168" s="113"/>
      <c r="CE168" s="113"/>
      <c r="CF168" s="113"/>
      <c r="CG168" s="113"/>
      <c r="CH168" s="101"/>
      <c r="CI168" s="101"/>
      <c r="CJ168" s="101"/>
      <c r="CK168" s="101"/>
      <c r="CL168" s="101"/>
      <c r="CM168" s="101"/>
      <c r="CN168" s="101"/>
      <c r="CO168" s="101"/>
      <c r="CP168" s="101"/>
      <c r="CQ168" s="101"/>
      <c r="CR168" s="101"/>
      <c r="CS168" s="101"/>
      <c r="CT168" s="101"/>
      <c r="CU168" s="101"/>
      <c r="CV168" s="101"/>
      <c r="CW168" s="101"/>
      <c r="CX168" s="101"/>
      <c r="CY168" s="101"/>
      <c r="CZ168" s="101"/>
      <c r="DA168" s="1"/>
      <c r="DB168" s="1"/>
      <c r="DC168" s="1"/>
      <c r="DD168" s="1"/>
      <c r="DE168" s="1"/>
      <c r="DF168" s="1"/>
    </row>
    <row r="169" spans="1:110" ht="12.75">
      <c r="A169" s="55"/>
      <c r="B169" s="46"/>
      <c r="C169" s="34"/>
      <c r="D169" s="34"/>
      <c r="E169" s="61" t="s">
        <v>60</v>
      </c>
      <c r="F169" s="136" t="s">
        <v>267</v>
      </c>
      <c r="G169" s="136"/>
      <c r="H169" s="136"/>
      <c r="I169" s="136"/>
      <c r="J169" s="136"/>
      <c r="K169" s="136"/>
      <c r="L169" s="136"/>
      <c r="M169" s="136"/>
      <c r="N169" s="136"/>
      <c r="O169" s="136"/>
      <c r="P169" s="136"/>
      <c r="Q169" s="136"/>
      <c r="R169" s="136"/>
      <c r="S169" s="136"/>
      <c r="T169" s="136"/>
      <c r="U169" s="136"/>
      <c r="V169" s="136"/>
      <c r="W169" s="136"/>
      <c r="X169" s="137"/>
      <c r="Y169" s="128">
        <f>IF(Fakulte="Diğer (Yüksek Okul, Enstitü, Araştırma Merkezi, vs.)",0,(Y162/0.85*0.0185)+((Y161+Y163+Y164+Y165)/0.64*0.0425))</f>
        <v>0</v>
      </c>
      <c r="Z169" s="128"/>
      <c r="AA169" s="128"/>
      <c r="AB169" s="128"/>
      <c r="AC169" s="128"/>
      <c r="AD169" s="128"/>
      <c r="AE169" s="128"/>
      <c r="AF169" s="132">
        <f t="shared" si="7"/>
      </c>
      <c r="AG169" s="132"/>
      <c r="AH169" s="132"/>
      <c r="AI169" s="132"/>
      <c r="AJ169" s="132"/>
      <c r="AK169" s="132"/>
      <c r="AL169" s="132"/>
      <c r="AM169" s="34"/>
      <c r="AN169" s="34"/>
      <c r="AO169" s="34"/>
      <c r="AP169" s="34"/>
      <c r="AQ169" s="34"/>
      <c r="AR169" s="34"/>
      <c r="AS169" s="34"/>
      <c r="AT169" s="34"/>
      <c r="AU169" s="34"/>
      <c r="AV169" s="34"/>
      <c r="AW169" s="34"/>
      <c r="AX169" s="47"/>
      <c r="AY169" s="101"/>
      <c r="BA169" s="103"/>
      <c r="BB169" s="103"/>
      <c r="BC169" s="103"/>
      <c r="BD169" s="103"/>
      <c r="BE169" s="103"/>
      <c r="BF169" s="103"/>
      <c r="BG169" s="103"/>
      <c r="BH169" s="103"/>
      <c r="BI169" s="103"/>
      <c r="BJ169" s="103"/>
      <c r="BS169" s="103"/>
      <c r="BT169" s="103"/>
      <c r="BU169" s="103"/>
      <c r="BV169" s="103"/>
      <c r="BW169" s="103"/>
      <c r="BX169" s="103"/>
      <c r="BY169" s="103"/>
      <c r="BZ169" s="103"/>
      <c r="CA169" s="103"/>
      <c r="CB169" s="103"/>
      <c r="CC169" s="113"/>
      <c r="CD169" s="113"/>
      <c r="CE169" s="113"/>
      <c r="CF169" s="113"/>
      <c r="CG169" s="113"/>
      <c r="CH169" s="101"/>
      <c r="CI169" s="101"/>
      <c r="CJ169" s="101"/>
      <c r="CK169" s="101"/>
      <c r="CL169" s="101"/>
      <c r="CM169" s="101"/>
      <c r="CN169" s="101"/>
      <c r="CO169" s="101"/>
      <c r="CP169" s="101"/>
      <c r="CQ169" s="101"/>
      <c r="CR169" s="101"/>
      <c r="CS169" s="101"/>
      <c r="CT169" s="101"/>
      <c r="CU169" s="101"/>
      <c r="CV169" s="101"/>
      <c r="CW169" s="101"/>
      <c r="CX169" s="101"/>
      <c r="CY169" s="101"/>
      <c r="CZ169" s="101"/>
      <c r="DA169" s="1"/>
      <c r="DB169" s="1"/>
      <c r="DC169" s="1"/>
      <c r="DD169" s="1"/>
      <c r="DE169" s="1"/>
      <c r="DF169" s="1"/>
    </row>
    <row r="170" spans="1:110" ht="12.75">
      <c r="A170" s="55"/>
      <c r="B170" s="46"/>
      <c r="C170" s="34"/>
      <c r="D170" s="34"/>
      <c r="E170" s="61" t="s">
        <v>61</v>
      </c>
      <c r="F170" s="136" t="s">
        <v>268</v>
      </c>
      <c r="G170" s="136"/>
      <c r="H170" s="136"/>
      <c r="I170" s="136"/>
      <c r="J170" s="136"/>
      <c r="K170" s="136"/>
      <c r="L170" s="136"/>
      <c r="M170" s="136"/>
      <c r="N170" s="136"/>
      <c r="O170" s="136"/>
      <c r="P170" s="136"/>
      <c r="Q170" s="136"/>
      <c r="R170" s="136"/>
      <c r="S170" s="136"/>
      <c r="T170" s="136"/>
      <c r="U170" s="136"/>
      <c r="V170" s="136"/>
      <c r="W170" s="136"/>
      <c r="X170" s="137"/>
      <c r="Y170" s="128">
        <f>IF(Fakulte="Diğer (Yüksek Okul, Enstitü, Araştırma Merkezi, vs.)",0,(Y162/0.85*0.0185)+((Y161+Y163+Y164+Y165)/0.64*0.0425))</f>
        <v>0</v>
      </c>
      <c r="Z170" s="128"/>
      <c r="AA170" s="128"/>
      <c r="AB170" s="128"/>
      <c r="AC170" s="128"/>
      <c r="AD170" s="128"/>
      <c r="AE170" s="128"/>
      <c r="AF170" s="132">
        <f t="shared" si="7"/>
      </c>
      <c r="AG170" s="132"/>
      <c r="AH170" s="132"/>
      <c r="AI170" s="132"/>
      <c r="AJ170" s="132"/>
      <c r="AK170" s="132"/>
      <c r="AL170" s="132"/>
      <c r="AM170" s="34"/>
      <c r="AN170" s="34"/>
      <c r="AO170" s="34"/>
      <c r="AP170" s="34"/>
      <c r="AQ170" s="34"/>
      <c r="AR170" s="34"/>
      <c r="AS170" s="34"/>
      <c r="AT170" s="34"/>
      <c r="AU170" s="34"/>
      <c r="AV170" s="34"/>
      <c r="AW170" s="34"/>
      <c r="AX170" s="47"/>
      <c r="AY170" s="101"/>
      <c r="AZ170" s="103"/>
      <c r="BA170" s="103"/>
      <c r="BB170" s="103"/>
      <c r="BC170" s="103"/>
      <c r="BD170" s="103"/>
      <c r="BE170" s="103"/>
      <c r="BF170" s="103"/>
      <c r="BG170" s="103"/>
      <c r="BH170" s="103"/>
      <c r="BI170" s="103"/>
      <c r="BJ170" s="103"/>
      <c r="BS170" s="103"/>
      <c r="BT170" s="103"/>
      <c r="BU170" s="103"/>
      <c r="BV170" s="103"/>
      <c r="BW170" s="103"/>
      <c r="BX170" s="103"/>
      <c r="BY170" s="103"/>
      <c r="BZ170" s="103"/>
      <c r="CA170" s="103"/>
      <c r="CB170" s="103"/>
      <c r="CC170" s="113"/>
      <c r="CD170" s="113"/>
      <c r="CE170" s="113"/>
      <c r="CF170" s="113"/>
      <c r="CG170" s="113"/>
      <c r="CH170" s="101"/>
      <c r="CI170" s="101"/>
      <c r="CJ170" s="101"/>
      <c r="CK170" s="101"/>
      <c r="CL170" s="101"/>
      <c r="CM170" s="101"/>
      <c r="CN170" s="101"/>
      <c r="CO170" s="101"/>
      <c r="CP170" s="101"/>
      <c r="CQ170" s="101"/>
      <c r="CR170" s="101"/>
      <c r="CS170" s="101"/>
      <c r="CT170" s="101"/>
      <c r="CU170" s="101"/>
      <c r="CV170" s="101"/>
      <c r="CW170" s="101"/>
      <c r="CX170" s="101"/>
      <c r="CY170" s="101"/>
      <c r="CZ170" s="101"/>
      <c r="DA170" s="1"/>
      <c r="DB170" s="1"/>
      <c r="DC170" s="1"/>
      <c r="DD170" s="1"/>
      <c r="DE170" s="1"/>
      <c r="DF170" s="1"/>
    </row>
    <row r="171" spans="1:110" ht="12.75">
      <c r="A171" s="55"/>
      <c r="B171" s="46"/>
      <c r="C171" s="34"/>
      <c r="D171" s="34"/>
      <c r="E171" s="61" t="s">
        <v>62</v>
      </c>
      <c r="F171" s="136" t="s">
        <v>147</v>
      </c>
      <c r="G171" s="136"/>
      <c r="H171" s="136"/>
      <c r="I171" s="136"/>
      <c r="J171" s="136"/>
      <c r="K171" s="136"/>
      <c r="L171" s="136"/>
      <c r="M171" s="136"/>
      <c r="N171" s="136"/>
      <c r="O171" s="136"/>
      <c r="P171" s="136"/>
      <c r="Q171" s="136"/>
      <c r="R171" s="136"/>
      <c r="S171" s="136"/>
      <c r="T171" s="136"/>
      <c r="U171" s="136"/>
      <c r="V171" s="136"/>
      <c r="W171" s="136"/>
      <c r="X171" s="137"/>
      <c r="Y171" s="128">
        <f>IF(AND(Fakulte="Diğer (Yüksek Okul, Enstitü, Araştırma Merkezi, vs.)",OR(Bolum="Yabancı Diller Yüksek Okulu",Bolum="Sürekli Eğitim Merkezi")),(Y162/0.85*0.037)+(Y161+Y163+Y164+Y165)/0.64*0.085,0)</f>
        <v>0</v>
      </c>
      <c r="Z171" s="128"/>
      <c r="AA171" s="128"/>
      <c r="AB171" s="128"/>
      <c r="AC171" s="128"/>
      <c r="AD171" s="128"/>
      <c r="AE171" s="128"/>
      <c r="AF171" s="132">
        <f t="shared" si="7"/>
      </c>
      <c r="AG171" s="132"/>
      <c r="AH171" s="132"/>
      <c r="AI171" s="132"/>
      <c r="AJ171" s="132"/>
      <c r="AK171" s="132"/>
      <c r="AL171" s="132"/>
      <c r="AM171" s="34"/>
      <c r="AN171" s="34"/>
      <c r="AO171" s="34"/>
      <c r="AP171" s="34"/>
      <c r="AQ171" s="34"/>
      <c r="AR171" s="34"/>
      <c r="AS171" s="34"/>
      <c r="AT171" s="34"/>
      <c r="AU171" s="34"/>
      <c r="AV171" s="34"/>
      <c r="AW171" s="34"/>
      <c r="AX171" s="47"/>
      <c r="AY171" s="101"/>
      <c r="AZ171" s="103"/>
      <c r="BA171" s="103"/>
      <c r="BB171" s="103"/>
      <c r="BC171" s="103"/>
      <c r="BD171" s="103"/>
      <c r="BE171" s="103"/>
      <c r="BF171" s="103"/>
      <c r="BG171" s="103"/>
      <c r="BH171" s="103"/>
      <c r="BI171" s="103"/>
      <c r="BJ171" s="103"/>
      <c r="BS171" s="103"/>
      <c r="BT171" s="103"/>
      <c r="BU171" s="103"/>
      <c r="BV171" s="103"/>
      <c r="BW171" s="103"/>
      <c r="BX171" s="103"/>
      <c r="BY171" s="103"/>
      <c r="BZ171" s="103"/>
      <c r="CA171" s="103"/>
      <c r="CB171" s="103"/>
      <c r="CC171" s="113"/>
      <c r="CD171" s="113"/>
      <c r="CE171" s="113"/>
      <c r="CF171" s="113"/>
      <c r="CG171" s="113"/>
      <c r="CH171" s="101"/>
      <c r="CI171" s="101"/>
      <c r="CJ171" s="101"/>
      <c r="CK171" s="101"/>
      <c r="CL171" s="101"/>
      <c r="CM171" s="101"/>
      <c r="CN171" s="101"/>
      <c r="CO171" s="101"/>
      <c r="CP171" s="101"/>
      <c r="CQ171" s="101"/>
      <c r="CR171" s="101"/>
      <c r="CS171" s="101"/>
      <c r="CT171" s="101"/>
      <c r="CU171" s="101"/>
      <c r="CV171" s="101"/>
      <c r="CW171" s="101"/>
      <c r="CX171" s="101"/>
      <c r="CY171" s="101"/>
      <c r="CZ171" s="101"/>
      <c r="DA171" s="1"/>
      <c r="DB171" s="1"/>
      <c r="DC171" s="1"/>
      <c r="DD171" s="1"/>
      <c r="DE171" s="1"/>
      <c r="DF171" s="1"/>
    </row>
    <row r="172" spans="1:110" ht="12.75">
      <c r="A172" s="55"/>
      <c r="B172" s="46"/>
      <c r="C172" s="34"/>
      <c r="D172" s="34"/>
      <c r="E172" s="61" t="s">
        <v>64</v>
      </c>
      <c r="F172" s="136" t="s">
        <v>252</v>
      </c>
      <c r="G172" s="136"/>
      <c r="H172" s="136"/>
      <c r="I172" s="136"/>
      <c r="J172" s="136"/>
      <c r="K172" s="136"/>
      <c r="L172" s="136"/>
      <c r="M172" s="136"/>
      <c r="N172" s="136"/>
      <c r="O172" s="136"/>
      <c r="P172" s="136"/>
      <c r="Q172" s="136"/>
      <c r="R172" s="136"/>
      <c r="S172" s="136"/>
      <c r="T172" s="136"/>
      <c r="U172" s="136"/>
      <c r="V172" s="136"/>
      <c r="W172" s="136"/>
      <c r="X172" s="137"/>
      <c r="Y172" s="133">
        <f>IF(AND(Fakulte="Diğer (Yüksek Okul, Enstitü, Araştırma Merkezi, vs.)",NOT(Bolum="Rektörlük"),NOT(Bolum="Yabancı Diller Yüksek Okulu"),NOT(Bolum="Sürekli Eğitim Merkezi")),(Y162/0.85*0.037)+(Y161+Y163+Y164+Y165)/0.64*0.085,0)</f>
        <v>0</v>
      </c>
      <c r="Z172" s="134"/>
      <c r="AA172" s="134"/>
      <c r="AB172" s="134"/>
      <c r="AC172" s="134"/>
      <c r="AD172" s="134"/>
      <c r="AE172" s="135"/>
      <c r="AF172" s="142">
        <f t="shared" si="7"/>
      </c>
      <c r="AG172" s="143"/>
      <c r="AH172" s="143"/>
      <c r="AI172" s="143"/>
      <c r="AJ172" s="143"/>
      <c r="AK172" s="143"/>
      <c r="AL172" s="144"/>
      <c r="AM172" s="34"/>
      <c r="AN172" s="34"/>
      <c r="AO172" s="34"/>
      <c r="AP172" s="34"/>
      <c r="AQ172" s="34"/>
      <c r="AR172" s="34"/>
      <c r="AS172" s="34"/>
      <c r="AT172" s="34"/>
      <c r="AU172" s="34"/>
      <c r="AV172" s="34"/>
      <c r="AW172" s="34"/>
      <c r="AX172" s="47"/>
      <c r="AY172" s="101"/>
      <c r="AZ172" s="103"/>
      <c r="BA172" s="103"/>
      <c r="BB172" s="103"/>
      <c r="BC172" s="103"/>
      <c r="BD172" s="103"/>
      <c r="BE172" s="103"/>
      <c r="BF172" s="103"/>
      <c r="BG172" s="103"/>
      <c r="BH172" s="103"/>
      <c r="BI172" s="103"/>
      <c r="BJ172" s="103"/>
      <c r="BS172" s="103"/>
      <c r="BT172" s="103"/>
      <c r="BU172" s="103"/>
      <c r="BV172" s="103"/>
      <c r="BW172" s="103"/>
      <c r="BX172" s="103"/>
      <c r="BY172" s="103"/>
      <c r="BZ172" s="103"/>
      <c r="CA172" s="103"/>
      <c r="CB172" s="103"/>
      <c r="CC172" s="113"/>
      <c r="CD172" s="113"/>
      <c r="CE172" s="113"/>
      <c r="CF172" s="113"/>
      <c r="CG172" s="113"/>
      <c r="CH172" s="101"/>
      <c r="CI172" s="101"/>
      <c r="CJ172" s="101"/>
      <c r="CK172" s="101"/>
      <c r="CL172" s="101"/>
      <c r="CM172" s="101"/>
      <c r="CN172" s="101"/>
      <c r="CO172" s="101"/>
      <c r="CP172" s="101"/>
      <c r="CQ172" s="101"/>
      <c r="CR172" s="101"/>
      <c r="CS172" s="101"/>
      <c r="CT172" s="101"/>
      <c r="CU172" s="101"/>
      <c r="CV172" s="101"/>
      <c r="CW172" s="101"/>
      <c r="CX172" s="101"/>
      <c r="CY172" s="101"/>
      <c r="CZ172" s="101"/>
      <c r="DA172" s="1"/>
      <c r="DB172" s="1"/>
      <c r="DC172" s="1"/>
      <c r="DD172" s="1"/>
      <c r="DE172" s="1"/>
      <c r="DF172" s="1"/>
    </row>
    <row r="173" spans="1:110" ht="12.75">
      <c r="A173" s="55"/>
      <c r="B173" s="46"/>
      <c r="C173" s="34"/>
      <c r="D173" s="34"/>
      <c r="E173" s="61" t="s">
        <v>70</v>
      </c>
      <c r="F173" s="136" t="s">
        <v>269</v>
      </c>
      <c r="G173" s="136"/>
      <c r="H173" s="136"/>
      <c r="I173" s="136"/>
      <c r="J173" s="136"/>
      <c r="K173" s="136"/>
      <c r="L173" s="136"/>
      <c r="M173" s="136"/>
      <c r="N173" s="136"/>
      <c r="O173" s="136"/>
      <c r="P173" s="136"/>
      <c r="Q173" s="136"/>
      <c r="R173" s="136"/>
      <c r="S173" s="136"/>
      <c r="T173" s="136"/>
      <c r="U173" s="136"/>
      <c r="V173" s="136"/>
      <c r="W173" s="136"/>
      <c r="X173" s="137"/>
      <c r="Y173" s="133">
        <f>(Y161+Y163+Y164+Y165)/0.64*0.08</f>
        <v>0</v>
      </c>
      <c r="Z173" s="134"/>
      <c r="AA173" s="134"/>
      <c r="AB173" s="134"/>
      <c r="AC173" s="134"/>
      <c r="AD173" s="134"/>
      <c r="AE173" s="135"/>
      <c r="AF173" s="142">
        <f t="shared" si="7"/>
      </c>
      <c r="AG173" s="143"/>
      <c r="AH173" s="143"/>
      <c r="AI173" s="143"/>
      <c r="AJ173" s="143"/>
      <c r="AK173" s="143"/>
      <c r="AL173" s="144"/>
      <c r="AM173" s="34"/>
      <c r="AN173" s="34"/>
      <c r="AO173" s="34"/>
      <c r="AP173" s="34"/>
      <c r="AQ173" s="34"/>
      <c r="AR173" s="34"/>
      <c r="AS173" s="34"/>
      <c r="AT173" s="34"/>
      <c r="AU173" s="34"/>
      <c r="AV173" s="34"/>
      <c r="AW173" s="34"/>
      <c r="AX173" s="47"/>
      <c r="AY173" s="101"/>
      <c r="AZ173" s="103"/>
      <c r="BA173" s="103"/>
      <c r="BB173" s="103"/>
      <c r="BC173" s="103"/>
      <c r="BD173" s="103"/>
      <c r="BE173" s="103"/>
      <c r="BF173" s="103"/>
      <c r="BG173" s="103"/>
      <c r="BH173" s="103"/>
      <c r="BI173" s="103"/>
      <c r="BJ173" s="103"/>
      <c r="BS173" s="103"/>
      <c r="BT173" s="103"/>
      <c r="BU173" s="103"/>
      <c r="BV173" s="103"/>
      <c r="BW173" s="103"/>
      <c r="BX173" s="103"/>
      <c r="BY173" s="103"/>
      <c r="BZ173" s="103"/>
      <c r="CA173" s="103"/>
      <c r="CB173" s="103"/>
      <c r="CC173" s="113"/>
      <c r="CD173" s="113"/>
      <c r="CE173" s="113"/>
      <c r="CF173" s="113"/>
      <c r="CG173" s="113"/>
      <c r="CH173" s="101"/>
      <c r="CI173" s="101"/>
      <c r="CJ173" s="101"/>
      <c r="CK173" s="101"/>
      <c r="CL173" s="101"/>
      <c r="CM173" s="101"/>
      <c r="CN173" s="101"/>
      <c r="CO173" s="101"/>
      <c r="CP173" s="101"/>
      <c r="CQ173" s="101"/>
      <c r="CR173" s="101"/>
      <c r="CS173" s="101"/>
      <c r="CT173" s="101"/>
      <c r="CU173" s="101"/>
      <c r="CV173" s="101"/>
      <c r="CW173" s="101"/>
      <c r="CX173" s="101"/>
      <c r="CY173" s="101"/>
      <c r="CZ173" s="101"/>
      <c r="DA173" s="1"/>
      <c r="DB173" s="1"/>
      <c r="DC173" s="1"/>
      <c r="DD173" s="1"/>
      <c r="DE173" s="1"/>
      <c r="DF173" s="1"/>
    </row>
    <row r="174" spans="1:110" ht="12.75">
      <c r="A174" s="55"/>
      <c r="B174" s="46"/>
      <c r="C174" s="34"/>
      <c r="D174" s="34"/>
      <c r="E174" s="61"/>
      <c r="F174" s="130" t="s">
        <v>270</v>
      </c>
      <c r="G174" s="130"/>
      <c r="H174" s="130"/>
      <c r="I174" s="130"/>
      <c r="J174" s="130"/>
      <c r="K174" s="130"/>
      <c r="L174" s="130"/>
      <c r="M174" s="130"/>
      <c r="N174" s="130"/>
      <c r="O174" s="130"/>
      <c r="P174" s="130"/>
      <c r="Q174" s="130"/>
      <c r="R174" s="130"/>
      <c r="S174" s="130"/>
      <c r="T174" s="130"/>
      <c r="U174" s="130"/>
      <c r="V174" s="130"/>
      <c r="W174" s="130"/>
      <c r="X174" s="131"/>
      <c r="Y174" s="133">
        <f>(Y162)/0.85+Y160/0.94+(Y161+Y163+Y164+Y165)/0.64</f>
        <v>0</v>
      </c>
      <c r="Z174" s="134"/>
      <c r="AA174" s="134"/>
      <c r="AB174" s="134"/>
      <c r="AC174" s="134"/>
      <c r="AD174" s="134"/>
      <c r="AE174" s="135"/>
      <c r="AF174" s="132"/>
      <c r="AG174" s="132"/>
      <c r="AH174" s="132"/>
      <c r="AI174" s="132"/>
      <c r="AJ174" s="132"/>
      <c r="AK174" s="132"/>
      <c r="AL174" s="132"/>
      <c r="AM174" s="34"/>
      <c r="AN174" s="34"/>
      <c r="AO174" s="34"/>
      <c r="AP174" s="34"/>
      <c r="AQ174" s="34"/>
      <c r="AR174" s="34"/>
      <c r="AS174" s="34"/>
      <c r="AT174" s="34"/>
      <c r="AU174" s="34"/>
      <c r="AV174" s="34"/>
      <c r="AW174" s="34"/>
      <c r="AX174" s="47"/>
      <c r="AY174" s="101"/>
      <c r="AZ174" s="103"/>
      <c r="BA174" s="103"/>
      <c r="BB174" s="103"/>
      <c r="BC174" s="103"/>
      <c r="BD174" s="103"/>
      <c r="BE174" s="103"/>
      <c r="BF174" s="103"/>
      <c r="BG174" s="103"/>
      <c r="BH174" s="103"/>
      <c r="BI174" s="103"/>
      <c r="BJ174" s="103"/>
      <c r="BS174" s="103"/>
      <c r="BT174" s="103"/>
      <c r="BU174" s="103"/>
      <c r="BV174" s="103"/>
      <c r="BW174" s="103"/>
      <c r="BX174" s="103"/>
      <c r="BY174" s="103"/>
      <c r="BZ174" s="103"/>
      <c r="CA174" s="103"/>
      <c r="CB174" s="103"/>
      <c r="CC174" s="113"/>
      <c r="CD174" s="113"/>
      <c r="CE174" s="113"/>
      <c r="CF174" s="113"/>
      <c r="CG174" s="113"/>
      <c r="CH174" s="101"/>
      <c r="CI174" s="101"/>
      <c r="CJ174" s="101"/>
      <c r="CK174" s="101"/>
      <c r="CL174" s="101"/>
      <c r="CM174" s="101"/>
      <c r="CN174" s="101"/>
      <c r="CO174" s="101"/>
      <c r="CP174" s="101"/>
      <c r="CQ174" s="101"/>
      <c r="CR174" s="101"/>
      <c r="CS174" s="101"/>
      <c r="CT174" s="101"/>
      <c r="CU174" s="101"/>
      <c r="CV174" s="101"/>
      <c r="CW174" s="101"/>
      <c r="CX174" s="101"/>
      <c r="CY174" s="101"/>
      <c r="CZ174" s="101"/>
      <c r="DA174" s="1"/>
      <c r="DB174" s="1"/>
      <c r="DC174" s="1"/>
      <c r="DD174" s="1"/>
      <c r="DE174" s="1"/>
      <c r="DF174" s="1"/>
    </row>
    <row r="175" spans="1:110" ht="12.75">
      <c r="A175" s="55"/>
      <c r="B175" s="46"/>
      <c r="C175" s="34"/>
      <c r="D175" s="34"/>
      <c r="E175" s="61"/>
      <c r="F175" s="130" t="s">
        <v>266</v>
      </c>
      <c r="G175" s="130"/>
      <c r="H175" s="130"/>
      <c r="I175" s="130"/>
      <c r="J175" s="130"/>
      <c r="K175" s="130"/>
      <c r="L175" s="130"/>
      <c r="M175" s="130"/>
      <c r="N175" s="130"/>
      <c r="O175" s="130"/>
      <c r="P175" s="130"/>
      <c r="Q175" s="130"/>
      <c r="R175" s="130"/>
      <c r="S175" s="130"/>
      <c r="T175" s="130"/>
      <c r="U175" s="130"/>
      <c r="V175" s="130"/>
      <c r="W175" s="130"/>
      <c r="X175" s="131"/>
      <c r="Y175" s="128">
        <f>IF(KDV="Muaf","Muaf",Y174*KDV)</f>
        <v>0</v>
      </c>
      <c r="Z175" s="128"/>
      <c r="AA175" s="128"/>
      <c r="AB175" s="128"/>
      <c r="AC175" s="128"/>
      <c r="AD175" s="128"/>
      <c r="AE175" s="128"/>
      <c r="AF175" s="142"/>
      <c r="AG175" s="143"/>
      <c r="AH175" s="143"/>
      <c r="AI175" s="143"/>
      <c r="AJ175" s="143"/>
      <c r="AK175" s="143"/>
      <c r="AL175" s="144"/>
      <c r="AM175" s="34"/>
      <c r="AN175" s="34"/>
      <c r="AO175" s="34"/>
      <c r="AP175" s="34"/>
      <c r="AQ175" s="34"/>
      <c r="AR175" s="34"/>
      <c r="AS175" s="34"/>
      <c r="AT175" s="34"/>
      <c r="AU175" s="34"/>
      <c r="AV175" s="34"/>
      <c r="AW175" s="34"/>
      <c r="AX175" s="47"/>
      <c r="AY175" s="101"/>
      <c r="AZ175" s="103"/>
      <c r="BA175" s="103"/>
      <c r="BB175" s="103"/>
      <c r="BC175" s="103"/>
      <c r="BD175" s="103"/>
      <c r="BE175" s="103"/>
      <c r="BF175" s="103"/>
      <c r="BG175" s="103"/>
      <c r="BH175" s="103"/>
      <c r="BI175" s="103"/>
      <c r="BJ175" s="103"/>
      <c r="BS175" s="103"/>
      <c r="BT175" s="103"/>
      <c r="BU175" s="103"/>
      <c r="BV175" s="103"/>
      <c r="BW175" s="103"/>
      <c r="BX175" s="103"/>
      <c r="BY175" s="103"/>
      <c r="BZ175" s="103"/>
      <c r="CA175" s="103"/>
      <c r="CB175" s="103"/>
      <c r="CC175" s="113"/>
      <c r="CD175" s="113"/>
      <c r="CE175" s="113"/>
      <c r="CF175" s="113"/>
      <c r="CG175" s="113"/>
      <c r="CH175" s="101"/>
      <c r="CI175" s="101"/>
      <c r="CJ175" s="101"/>
      <c r="CK175" s="101"/>
      <c r="CL175" s="101"/>
      <c r="CM175" s="101"/>
      <c r="CN175" s="101"/>
      <c r="CO175" s="101"/>
      <c r="CP175" s="101"/>
      <c r="CQ175" s="101"/>
      <c r="CR175" s="101"/>
      <c r="CS175" s="101"/>
      <c r="CT175" s="101"/>
      <c r="CU175" s="101"/>
      <c r="CV175" s="101"/>
      <c r="CW175" s="101"/>
      <c r="CX175" s="101"/>
      <c r="CY175" s="101"/>
      <c r="CZ175" s="101"/>
      <c r="DA175" s="1"/>
      <c r="DB175" s="1"/>
      <c r="DC175" s="1"/>
      <c r="DD175" s="1"/>
      <c r="DE175" s="1"/>
      <c r="DF175" s="1"/>
    </row>
    <row r="176" spans="1:110" ht="12.75">
      <c r="A176" s="55"/>
      <c r="B176" s="46"/>
      <c r="C176" s="34"/>
      <c r="D176" s="34"/>
      <c r="E176" s="61"/>
      <c r="F176" s="130" t="s">
        <v>258</v>
      </c>
      <c r="G176" s="130"/>
      <c r="H176" s="130"/>
      <c r="I176" s="130"/>
      <c r="J176" s="130"/>
      <c r="K176" s="130"/>
      <c r="L176" s="130"/>
      <c r="M176" s="130"/>
      <c r="N176" s="130"/>
      <c r="O176" s="130"/>
      <c r="P176" s="130"/>
      <c r="Q176" s="130"/>
      <c r="R176" s="130"/>
      <c r="S176" s="130"/>
      <c r="T176" s="130"/>
      <c r="U176" s="130"/>
      <c r="V176" s="130"/>
      <c r="W176" s="130"/>
      <c r="X176" s="131"/>
      <c r="Y176" s="128">
        <f>IF(KDV="Muaf",Y174,Y174+Y175)</f>
        <v>0</v>
      </c>
      <c r="Z176" s="128"/>
      <c r="AA176" s="128"/>
      <c r="AB176" s="128"/>
      <c r="AC176" s="128"/>
      <c r="AD176" s="128"/>
      <c r="AE176" s="128"/>
      <c r="AF176" s="129"/>
      <c r="AG176" s="129"/>
      <c r="AH176" s="129"/>
      <c r="AI176" s="129"/>
      <c r="AJ176" s="129"/>
      <c r="AK176" s="129"/>
      <c r="AL176" s="129"/>
      <c r="AM176" s="34"/>
      <c r="AN176" s="34"/>
      <c r="AO176" s="34"/>
      <c r="AP176" s="34"/>
      <c r="AQ176" s="34"/>
      <c r="AR176" s="34"/>
      <c r="AS176" s="34"/>
      <c r="AT176" s="34"/>
      <c r="AU176" s="34"/>
      <c r="AV176" s="34"/>
      <c r="AW176" s="34"/>
      <c r="AX176" s="47"/>
      <c r="AY176" s="101"/>
      <c r="AZ176" s="103"/>
      <c r="BA176" s="103"/>
      <c r="BB176" s="103"/>
      <c r="BC176" s="103"/>
      <c r="BD176" s="103"/>
      <c r="BE176" s="103"/>
      <c r="BF176" s="103"/>
      <c r="BG176" s="103"/>
      <c r="BH176" s="103"/>
      <c r="BI176" s="103"/>
      <c r="BJ176" s="103"/>
      <c r="BS176" s="103"/>
      <c r="BT176" s="103"/>
      <c r="BU176" s="103"/>
      <c r="BV176" s="103"/>
      <c r="BW176" s="103"/>
      <c r="BX176" s="103"/>
      <c r="BY176" s="103"/>
      <c r="BZ176" s="103"/>
      <c r="CA176" s="103"/>
      <c r="CB176" s="103"/>
      <c r="CC176" s="113"/>
      <c r="CD176" s="113"/>
      <c r="CE176" s="113"/>
      <c r="CF176" s="113"/>
      <c r="CG176" s="113"/>
      <c r="CH176" s="101"/>
      <c r="CI176" s="101"/>
      <c r="CJ176" s="101"/>
      <c r="CK176" s="101"/>
      <c r="CL176" s="101"/>
      <c r="CM176" s="101"/>
      <c r="CN176" s="101"/>
      <c r="CO176" s="101"/>
      <c r="CP176" s="101"/>
      <c r="CQ176" s="101"/>
      <c r="CR176" s="101"/>
      <c r="CS176" s="101"/>
      <c r="CT176" s="101"/>
      <c r="CU176" s="101"/>
      <c r="CV176" s="101"/>
      <c r="CW176" s="101"/>
      <c r="CX176" s="101"/>
      <c r="CY176" s="101"/>
      <c r="CZ176" s="101"/>
      <c r="DA176" s="1"/>
      <c r="DB176" s="1"/>
      <c r="DC176" s="1"/>
      <c r="DD176" s="1"/>
      <c r="DE176" s="1"/>
      <c r="DF176" s="1"/>
    </row>
    <row r="177" spans="1:110" ht="12.75">
      <c r="A177" s="55"/>
      <c r="B177" s="46"/>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47"/>
      <c r="AY177" s="101"/>
      <c r="AZ177" s="103"/>
      <c r="BA177" s="103"/>
      <c r="BB177" s="103"/>
      <c r="BC177" s="103"/>
      <c r="BD177" s="103"/>
      <c r="BE177" s="103"/>
      <c r="BF177" s="103"/>
      <c r="BG177" s="103"/>
      <c r="BH177" s="103"/>
      <c r="BI177" s="103"/>
      <c r="BJ177" s="103"/>
      <c r="BS177" s="103"/>
      <c r="BT177" s="103"/>
      <c r="BU177" s="103"/>
      <c r="BV177" s="103"/>
      <c r="BW177" s="103"/>
      <c r="BX177" s="103"/>
      <c r="BY177" s="103"/>
      <c r="BZ177" s="103"/>
      <c r="CA177" s="103"/>
      <c r="CB177" s="103"/>
      <c r="CC177" s="113"/>
      <c r="CD177" s="113"/>
      <c r="CE177" s="113"/>
      <c r="CF177" s="113"/>
      <c r="CG177" s="113"/>
      <c r="CH177" s="101"/>
      <c r="CI177" s="101"/>
      <c r="CJ177" s="101"/>
      <c r="CK177" s="101"/>
      <c r="CL177" s="101"/>
      <c r="CM177" s="101"/>
      <c r="CN177" s="101"/>
      <c r="CO177" s="101"/>
      <c r="CP177" s="101"/>
      <c r="CQ177" s="101"/>
      <c r="CR177" s="101"/>
      <c r="CS177" s="101"/>
      <c r="CT177" s="101"/>
      <c r="CU177" s="101"/>
      <c r="CV177" s="101"/>
      <c r="CW177" s="101"/>
      <c r="CX177" s="101"/>
      <c r="CY177" s="101"/>
      <c r="CZ177" s="101"/>
      <c r="DA177" s="1"/>
      <c r="DB177" s="1"/>
      <c r="DC177" s="1"/>
      <c r="DD177" s="1"/>
      <c r="DE177" s="1"/>
      <c r="DF177" s="1"/>
    </row>
    <row r="178" spans="1:110" ht="12.75">
      <c r="A178" s="55"/>
      <c r="B178" s="46"/>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47"/>
      <c r="AY178" s="101"/>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13"/>
      <c r="CD178" s="113"/>
      <c r="CE178" s="113"/>
      <c r="CF178" s="113"/>
      <c r="CG178" s="113"/>
      <c r="CH178" s="101"/>
      <c r="CI178" s="101"/>
      <c r="CJ178" s="101"/>
      <c r="CK178" s="101"/>
      <c r="CL178" s="101"/>
      <c r="CM178" s="101"/>
      <c r="CN178" s="101"/>
      <c r="CO178" s="101"/>
      <c r="CP178" s="101"/>
      <c r="CQ178" s="101"/>
      <c r="CR178" s="101"/>
      <c r="CS178" s="101"/>
      <c r="CT178" s="101"/>
      <c r="CU178" s="101"/>
      <c r="CV178" s="101"/>
      <c r="CW178" s="101"/>
      <c r="CX178" s="101"/>
      <c r="CY178" s="101"/>
      <c r="CZ178" s="101"/>
      <c r="DA178" s="1"/>
      <c r="DB178" s="1"/>
      <c r="DC178" s="1"/>
      <c r="DD178" s="1"/>
      <c r="DE178" s="1"/>
      <c r="DF178" s="1"/>
    </row>
    <row r="179" spans="1:110" ht="12.75">
      <c r="A179" s="55"/>
      <c r="B179" s="46"/>
      <c r="C179" s="124"/>
      <c r="D179" s="127"/>
      <c r="E179" s="124"/>
      <c r="F179" s="124"/>
      <c r="G179" s="124"/>
      <c r="H179" s="124"/>
      <c r="I179" s="124"/>
      <c r="J179" s="124"/>
      <c r="K179" s="124"/>
      <c r="L179" s="124"/>
      <c r="M179" s="124"/>
      <c r="N179" s="124"/>
      <c r="O179" s="124"/>
      <c r="P179" s="12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47"/>
      <c r="AY179" s="101"/>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13"/>
      <c r="CD179" s="113"/>
      <c r="CE179" s="113"/>
      <c r="CF179" s="113"/>
      <c r="CG179" s="113"/>
      <c r="CH179" s="101"/>
      <c r="CI179" s="101"/>
      <c r="CJ179" s="101"/>
      <c r="CK179" s="101"/>
      <c r="CL179" s="101"/>
      <c r="CM179" s="101"/>
      <c r="CN179" s="101"/>
      <c r="CO179" s="101"/>
      <c r="CP179" s="101"/>
      <c r="CQ179" s="101"/>
      <c r="CR179" s="101"/>
      <c r="CS179" s="101"/>
      <c r="CT179" s="101"/>
      <c r="CU179" s="101"/>
      <c r="CV179" s="101"/>
      <c r="CW179" s="101"/>
      <c r="CX179" s="101"/>
      <c r="CY179" s="101"/>
      <c r="CZ179" s="101"/>
      <c r="DA179" s="1"/>
      <c r="DB179" s="1"/>
      <c r="DC179" s="1"/>
      <c r="DD179" s="1"/>
      <c r="DE179" s="1"/>
      <c r="DF179" s="1"/>
    </row>
    <row r="180" spans="1:110" ht="12.75">
      <c r="A180" s="55"/>
      <c r="B180" s="46"/>
      <c r="C180" s="124"/>
      <c r="D180" s="124"/>
      <c r="E180" s="124"/>
      <c r="F180" s="124"/>
      <c r="G180" s="124"/>
      <c r="H180" s="124"/>
      <c r="I180" s="124"/>
      <c r="J180" s="124"/>
      <c r="K180" s="124"/>
      <c r="L180" s="124"/>
      <c r="M180" s="124"/>
      <c r="N180" s="124"/>
      <c r="O180" s="124"/>
      <c r="P180" s="12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47"/>
      <c r="AY180" s="101"/>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13"/>
      <c r="CD180" s="113"/>
      <c r="CE180" s="113"/>
      <c r="CF180" s="113"/>
      <c r="CG180" s="113"/>
      <c r="CH180" s="101"/>
      <c r="CI180" s="101"/>
      <c r="CJ180" s="101"/>
      <c r="CK180" s="101"/>
      <c r="CL180" s="101"/>
      <c r="CM180" s="101"/>
      <c r="CN180" s="101"/>
      <c r="CO180" s="101"/>
      <c r="CP180" s="101"/>
      <c r="CQ180" s="101"/>
      <c r="CR180" s="101"/>
      <c r="CS180" s="101"/>
      <c r="CT180" s="101"/>
      <c r="CU180" s="101"/>
      <c r="CV180" s="101"/>
      <c r="CW180" s="101"/>
      <c r="CX180" s="101"/>
      <c r="CY180" s="101"/>
      <c r="CZ180" s="101"/>
      <c r="DA180" s="1"/>
      <c r="DB180" s="1"/>
      <c r="DC180" s="1"/>
      <c r="DD180" s="1"/>
      <c r="DE180" s="1"/>
      <c r="DF180" s="1"/>
    </row>
    <row r="181" spans="1:110" ht="12.75">
      <c r="A181" s="55"/>
      <c r="B181" s="46"/>
      <c r="C181" s="124"/>
      <c r="D181" s="124"/>
      <c r="E181" s="174"/>
      <c r="F181" s="174"/>
      <c r="G181" s="174"/>
      <c r="H181" s="174"/>
      <c r="I181" s="174"/>
      <c r="J181" s="174"/>
      <c r="K181" s="174"/>
      <c r="L181" s="124"/>
      <c r="M181" s="124"/>
      <c r="N181" s="124"/>
      <c r="O181" s="124"/>
      <c r="P181" s="12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47"/>
      <c r="AY181" s="101"/>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13"/>
      <c r="CD181" s="113"/>
      <c r="CE181" s="113"/>
      <c r="CF181" s="113"/>
      <c r="CG181" s="113"/>
      <c r="CH181" s="101"/>
      <c r="CI181" s="101"/>
      <c r="CJ181" s="101"/>
      <c r="CK181" s="101"/>
      <c r="CL181" s="101"/>
      <c r="CM181" s="101"/>
      <c r="CN181" s="101"/>
      <c r="CO181" s="101"/>
      <c r="CP181" s="101"/>
      <c r="CQ181" s="101"/>
      <c r="CR181" s="101"/>
      <c r="CS181" s="101"/>
      <c r="CT181" s="101"/>
      <c r="CU181" s="101"/>
      <c r="CV181" s="101"/>
      <c r="CW181" s="101"/>
      <c r="CX181" s="101"/>
      <c r="CY181" s="101"/>
      <c r="CZ181" s="101"/>
      <c r="DA181" s="1"/>
      <c r="DB181" s="1"/>
      <c r="DC181" s="1"/>
      <c r="DD181" s="1"/>
      <c r="DE181" s="1"/>
      <c r="DF181" s="1"/>
    </row>
    <row r="182" spans="1:110" ht="12.75">
      <c r="A182" s="55"/>
      <c r="B182" s="46"/>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47"/>
      <c r="AY182" s="101"/>
      <c r="AZ182" s="103"/>
      <c r="BA182" s="103"/>
      <c r="BB182" s="103" t="s">
        <v>112</v>
      </c>
      <c r="BC182" s="103" t="s">
        <v>113</v>
      </c>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13"/>
      <c r="CD182" s="113"/>
      <c r="CE182" s="113"/>
      <c r="CF182" s="113"/>
      <c r="CG182" s="113"/>
      <c r="CH182" s="101"/>
      <c r="CI182" s="101"/>
      <c r="CJ182" s="101"/>
      <c r="CK182" s="101"/>
      <c r="CL182" s="101"/>
      <c r="CM182" s="101"/>
      <c r="CN182" s="101"/>
      <c r="CO182" s="101"/>
      <c r="CP182" s="101"/>
      <c r="CQ182" s="101"/>
      <c r="CR182" s="101"/>
      <c r="CS182" s="101"/>
      <c r="CT182" s="101"/>
      <c r="CU182" s="101"/>
      <c r="CV182" s="101"/>
      <c r="CW182" s="101"/>
      <c r="CX182" s="101"/>
      <c r="CY182" s="101"/>
      <c r="CZ182" s="101"/>
      <c r="DA182" s="1"/>
      <c r="DB182" s="1"/>
      <c r="DC182" s="1"/>
      <c r="DD182" s="1"/>
      <c r="DE182" s="1"/>
      <c r="DF182" s="1"/>
    </row>
    <row r="183" spans="1:110" ht="12.75">
      <c r="A183" s="55"/>
      <c r="B183" s="46"/>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47"/>
      <c r="AY183" s="101"/>
      <c r="AZ183" s="103"/>
      <c r="BB183" s="103">
        <f>IF(Aka_Sayi&lt;=25,1,IF(Aka_Sayi&lt;=50,2,IF(Aka_Sayi&lt;=75,3,4)))</f>
        <v>1</v>
      </c>
      <c r="BC183" s="103">
        <f>IF(Soz_Sayi&lt;=15,1,IF(Soz_Sayi&lt;=30,2,IF(Soz_Sayi&lt;=45,3,4)))</f>
        <v>1</v>
      </c>
      <c r="BD183" s="103"/>
      <c r="BE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13"/>
      <c r="CD183" s="113"/>
      <c r="CE183" s="113"/>
      <c r="CF183" s="113"/>
      <c r="CG183" s="113"/>
      <c r="CH183" s="101"/>
      <c r="CI183" s="101"/>
      <c r="CJ183" s="101"/>
      <c r="CK183" s="101"/>
      <c r="CL183" s="101"/>
      <c r="CM183" s="101"/>
      <c r="CN183" s="101"/>
      <c r="CO183" s="101"/>
      <c r="CP183" s="101"/>
      <c r="CQ183" s="101"/>
      <c r="CR183" s="101"/>
      <c r="CS183" s="101"/>
      <c r="CT183" s="101"/>
      <c r="CU183" s="101"/>
      <c r="CV183" s="101"/>
      <c r="CW183" s="101"/>
      <c r="CX183" s="101"/>
      <c r="CY183" s="101"/>
      <c r="CZ183" s="101"/>
      <c r="DA183" s="1"/>
      <c r="DB183" s="1"/>
      <c r="DC183" s="1"/>
      <c r="DD183" s="1"/>
      <c r="DE183" s="1"/>
      <c r="DF183" s="1"/>
    </row>
    <row r="184" spans="1:110" ht="12.75">
      <c r="A184" s="55"/>
      <c r="B184" s="46"/>
      <c r="C184" s="34"/>
      <c r="D184" s="49" t="s">
        <v>110</v>
      </c>
      <c r="E184" s="50" t="s">
        <v>120</v>
      </c>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47"/>
      <c r="AY184" s="101"/>
      <c r="AZ184" s="103"/>
      <c r="BC184" s="103"/>
      <c r="BD184" s="103"/>
      <c r="BE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13"/>
      <c r="CD184" s="113"/>
      <c r="CE184" s="113"/>
      <c r="CF184" s="113"/>
      <c r="CG184" s="113"/>
      <c r="CH184" s="101"/>
      <c r="CI184" s="101"/>
      <c r="CJ184" s="101"/>
      <c r="CK184" s="101"/>
      <c r="CL184" s="101"/>
      <c r="CM184" s="101"/>
      <c r="CN184" s="101"/>
      <c r="CO184" s="101"/>
      <c r="CP184" s="101"/>
      <c r="CQ184" s="101"/>
      <c r="CR184" s="101"/>
      <c r="CS184" s="101"/>
      <c r="CT184" s="101"/>
      <c r="CU184" s="101"/>
      <c r="CV184" s="101"/>
      <c r="CW184" s="101"/>
      <c r="CX184" s="101"/>
      <c r="CY184" s="101"/>
      <c r="CZ184" s="101"/>
      <c r="DA184" s="1"/>
      <c r="DB184" s="1"/>
      <c r="DC184" s="1"/>
      <c r="DD184" s="1"/>
      <c r="DE184" s="1"/>
      <c r="DF184" s="1"/>
    </row>
    <row r="185" spans="1:110" ht="12.75">
      <c r="A185" s="55"/>
      <c r="B185" s="46"/>
      <c r="C185" s="34"/>
      <c r="D185" s="34"/>
      <c r="E185" s="51"/>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47"/>
      <c r="AY185" s="101"/>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13"/>
      <c r="CD185" s="113"/>
      <c r="CE185" s="113"/>
      <c r="CF185" s="113"/>
      <c r="CG185" s="113"/>
      <c r="CH185" s="101"/>
      <c r="CI185" s="101"/>
      <c r="CJ185" s="101"/>
      <c r="CK185" s="101"/>
      <c r="CL185" s="101"/>
      <c r="CM185" s="101"/>
      <c r="CN185" s="101"/>
      <c r="CO185" s="101"/>
      <c r="CP185" s="101"/>
      <c r="CQ185" s="101"/>
      <c r="CR185" s="101"/>
      <c r="CS185" s="101"/>
      <c r="CT185" s="101"/>
      <c r="CU185" s="101"/>
      <c r="CV185" s="101"/>
      <c r="CW185" s="101"/>
      <c r="CX185" s="101"/>
      <c r="CY185" s="101"/>
      <c r="CZ185" s="101"/>
      <c r="DA185" s="1"/>
      <c r="DB185" s="1"/>
      <c r="DC185" s="1"/>
      <c r="DD185" s="1"/>
      <c r="DE185" s="1"/>
      <c r="DF185" s="1"/>
    </row>
    <row r="186" spans="1:110" ht="12.75">
      <c r="A186" s="55"/>
      <c r="B186" s="46"/>
      <c r="C186" s="34"/>
      <c r="D186" s="34"/>
      <c r="E186" s="173" t="s">
        <v>111</v>
      </c>
      <c r="F186" s="173"/>
      <c r="G186" s="154"/>
      <c r="H186" s="173" t="s">
        <v>112</v>
      </c>
      <c r="I186" s="173"/>
      <c r="J186" s="154"/>
      <c r="K186" s="170" t="s">
        <v>114</v>
      </c>
      <c r="L186" s="170"/>
      <c r="M186" s="171"/>
      <c r="N186" s="170" t="s">
        <v>115</v>
      </c>
      <c r="O186" s="170"/>
      <c r="P186" s="171"/>
      <c r="Q186" s="170" t="s">
        <v>116</v>
      </c>
      <c r="R186" s="170"/>
      <c r="S186" s="154"/>
      <c r="T186" s="178" t="s">
        <v>113</v>
      </c>
      <c r="U186" s="178"/>
      <c r="V186" s="154"/>
      <c r="W186" s="170" t="s">
        <v>117</v>
      </c>
      <c r="X186" s="170"/>
      <c r="Y186" s="171"/>
      <c r="Z186" s="170" t="s">
        <v>118</v>
      </c>
      <c r="AA186" s="170"/>
      <c r="AB186" s="171"/>
      <c r="AC186" s="170" t="s">
        <v>119</v>
      </c>
      <c r="AD186" s="170"/>
      <c r="AE186" s="154"/>
      <c r="AF186" s="173" t="s">
        <v>277</v>
      </c>
      <c r="AG186" s="173"/>
      <c r="AH186" s="50"/>
      <c r="AI186" s="154"/>
      <c r="AJ186" s="154"/>
      <c r="AK186" s="50"/>
      <c r="AL186" s="50"/>
      <c r="AM186" s="50"/>
      <c r="AN186" s="50"/>
      <c r="AO186" s="50"/>
      <c r="AP186" s="50"/>
      <c r="AQ186" s="50"/>
      <c r="AR186" s="50"/>
      <c r="AS186" s="50"/>
      <c r="AT186" s="50"/>
      <c r="AU186" s="50"/>
      <c r="AV186" s="50"/>
      <c r="AW186" s="34"/>
      <c r="AX186" s="47"/>
      <c r="AY186" s="101"/>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13"/>
      <c r="CD186" s="113"/>
      <c r="CE186" s="113"/>
      <c r="CF186" s="113"/>
      <c r="CG186" s="113"/>
      <c r="CH186" s="101"/>
      <c r="CI186" s="101"/>
      <c r="CJ186" s="101"/>
      <c r="CK186" s="101"/>
      <c r="CL186" s="101"/>
      <c r="CM186" s="101"/>
      <c r="CN186" s="101"/>
      <c r="CO186" s="101"/>
      <c r="CP186" s="101"/>
      <c r="CQ186" s="101"/>
      <c r="CR186" s="101"/>
      <c r="CS186" s="101"/>
      <c r="CT186" s="101"/>
      <c r="CU186" s="101"/>
      <c r="CV186" s="101"/>
      <c r="CW186" s="101"/>
      <c r="CX186" s="101"/>
      <c r="CY186" s="101"/>
      <c r="CZ186" s="101"/>
      <c r="DA186" s="1"/>
      <c r="DB186" s="1"/>
      <c r="DC186" s="1"/>
      <c r="DD186" s="1"/>
      <c r="DE186" s="1"/>
      <c r="DF186" s="1"/>
    </row>
    <row r="187" spans="1:110" ht="12.75">
      <c r="A187" s="55"/>
      <c r="B187" s="46"/>
      <c r="C187" s="34"/>
      <c r="D187" s="34"/>
      <c r="E187" s="172" t="s">
        <v>121</v>
      </c>
      <c r="F187" s="172"/>
      <c r="G187" s="154"/>
      <c r="H187" s="172" t="s">
        <v>121</v>
      </c>
      <c r="I187" s="172"/>
      <c r="J187" s="154"/>
      <c r="K187" s="169">
        <f>IF(BB183&gt;=2,"ü","")</f>
      </c>
      <c r="L187" s="169"/>
      <c r="M187" s="171"/>
      <c r="N187" s="169">
        <f>IF(BB183&gt;=3,"ü","")</f>
      </c>
      <c r="O187" s="169"/>
      <c r="P187" s="171"/>
      <c r="Q187" s="169">
        <f>IF(BB183&gt;=4,"ü","")</f>
      </c>
      <c r="R187" s="169"/>
      <c r="S187" s="154"/>
      <c r="T187" s="172" t="s">
        <v>121</v>
      </c>
      <c r="U187" s="172"/>
      <c r="V187" s="154"/>
      <c r="W187" s="169">
        <f>IF(BC183&gt;=2,"ü","")</f>
      </c>
      <c r="X187" s="169"/>
      <c r="Y187" s="171"/>
      <c r="Z187" s="169">
        <f>IF(BC183&gt;=3,"ü","")</f>
      </c>
      <c r="AA187" s="169"/>
      <c r="AB187" s="171"/>
      <c r="AC187" s="169">
        <f>IF(BC183&gt;=4,"ü","")</f>
      </c>
      <c r="AD187" s="169"/>
      <c r="AE187" s="154"/>
      <c r="AF187" s="172" t="s">
        <v>121</v>
      </c>
      <c r="AG187" s="172"/>
      <c r="AH187" s="34"/>
      <c r="AI187" s="34"/>
      <c r="AJ187" s="34"/>
      <c r="AK187" s="34"/>
      <c r="AL187" s="34"/>
      <c r="AM187" s="34"/>
      <c r="AN187" s="34"/>
      <c r="AO187" s="34"/>
      <c r="AP187" s="34"/>
      <c r="AQ187" s="34"/>
      <c r="AR187" s="34"/>
      <c r="AS187" s="34"/>
      <c r="AT187" s="34"/>
      <c r="AU187" s="34"/>
      <c r="AV187" s="34"/>
      <c r="AW187" s="34"/>
      <c r="AX187" s="47"/>
      <c r="AY187" s="101"/>
      <c r="AZ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13"/>
      <c r="CD187" s="113"/>
      <c r="CE187" s="113"/>
      <c r="CF187" s="113"/>
      <c r="CG187" s="113"/>
      <c r="CH187" s="101"/>
      <c r="CI187" s="101"/>
      <c r="CJ187" s="101"/>
      <c r="CK187" s="101"/>
      <c r="CL187" s="101"/>
      <c r="CM187" s="101"/>
      <c r="CN187" s="101"/>
      <c r="CO187" s="101"/>
      <c r="CP187" s="101"/>
      <c r="CQ187" s="101"/>
      <c r="CR187" s="101"/>
      <c r="CS187" s="101"/>
      <c r="CT187" s="101"/>
      <c r="CU187" s="101"/>
      <c r="CV187" s="101"/>
      <c r="CW187" s="101"/>
      <c r="CX187" s="101"/>
      <c r="CY187" s="101"/>
      <c r="CZ187" s="101"/>
      <c r="DA187" s="1"/>
      <c r="DB187" s="1"/>
      <c r="DC187" s="1"/>
      <c r="DD187" s="1"/>
      <c r="DE187" s="1"/>
      <c r="DF187" s="1"/>
    </row>
    <row r="188" spans="1:110" ht="13.5" thickBot="1">
      <c r="A188" s="55"/>
      <c r="B188" s="52"/>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4"/>
      <c r="AY188" s="101"/>
      <c r="AZ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13"/>
      <c r="CD188" s="113"/>
      <c r="CE188" s="113"/>
      <c r="CF188" s="113"/>
      <c r="CG188" s="113"/>
      <c r="CH188" s="101"/>
      <c r="CI188" s="101"/>
      <c r="CJ188" s="101"/>
      <c r="CK188" s="101"/>
      <c r="CL188" s="101"/>
      <c r="CM188" s="101"/>
      <c r="CN188" s="101"/>
      <c r="CO188" s="101"/>
      <c r="CP188" s="101"/>
      <c r="CQ188" s="101"/>
      <c r="CR188" s="101"/>
      <c r="CS188" s="101"/>
      <c r="CT188" s="101"/>
      <c r="CU188" s="101"/>
      <c r="CV188" s="101"/>
      <c r="CW188" s="101"/>
      <c r="CX188" s="101"/>
      <c r="CY188" s="101"/>
      <c r="CZ188" s="101"/>
      <c r="DA188" s="1"/>
      <c r="DB188" s="1"/>
      <c r="DC188" s="1"/>
      <c r="DD188" s="1"/>
      <c r="DE188" s="1"/>
      <c r="DF188" s="1"/>
    </row>
    <row r="189" spans="1:110" ht="13.5" thickTop="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101"/>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13"/>
      <c r="CD189" s="113"/>
      <c r="CE189" s="113"/>
      <c r="CF189" s="113"/>
      <c r="CG189" s="113"/>
      <c r="CH189" s="101"/>
      <c r="CI189" s="101"/>
      <c r="CJ189" s="101"/>
      <c r="CK189" s="101"/>
      <c r="CL189" s="101"/>
      <c r="CM189" s="101"/>
      <c r="CN189" s="101"/>
      <c r="CO189" s="101"/>
      <c r="CP189" s="101"/>
      <c r="CQ189" s="101"/>
      <c r="CR189" s="101"/>
      <c r="CS189" s="101"/>
      <c r="CT189" s="101"/>
      <c r="CU189" s="101"/>
      <c r="CV189" s="101"/>
      <c r="CW189" s="101"/>
      <c r="CX189" s="101"/>
      <c r="CY189" s="101"/>
      <c r="CZ189" s="101"/>
      <c r="DA189" s="1"/>
      <c r="DB189" s="1"/>
      <c r="DC189" s="1"/>
      <c r="DD189" s="1"/>
      <c r="DE189" s="1"/>
      <c r="DF189" s="1"/>
    </row>
    <row r="190" spans="1:110" ht="12.75">
      <c r="A190" s="55"/>
      <c r="B190" s="55"/>
      <c r="C190" s="55"/>
      <c r="D190" s="55"/>
      <c r="E190" s="19"/>
      <c r="F190" s="19"/>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101"/>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13"/>
      <c r="CD190" s="113"/>
      <c r="CE190" s="113"/>
      <c r="CF190" s="113"/>
      <c r="CG190" s="113"/>
      <c r="CH190" s="101"/>
      <c r="CI190" s="101"/>
      <c r="CJ190" s="101"/>
      <c r="CK190" s="101"/>
      <c r="CL190" s="101"/>
      <c r="CM190" s="101"/>
      <c r="CN190" s="101"/>
      <c r="CO190" s="101"/>
      <c r="CP190" s="101"/>
      <c r="CQ190" s="101"/>
      <c r="CR190" s="101"/>
      <c r="CS190" s="101"/>
      <c r="CT190" s="101"/>
      <c r="CU190" s="101"/>
      <c r="CV190" s="101"/>
      <c r="CW190" s="101"/>
      <c r="CX190" s="101"/>
      <c r="CY190" s="101"/>
      <c r="CZ190" s="101"/>
      <c r="DA190" s="1"/>
      <c r="DB190" s="1"/>
      <c r="DC190" s="1"/>
      <c r="DD190" s="1"/>
      <c r="DE190" s="1"/>
      <c r="DF190" s="1"/>
    </row>
    <row r="191" spans="1:110" ht="12.75">
      <c r="A191" s="55"/>
      <c r="B191" s="55"/>
      <c r="C191" s="55"/>
      <c r="D191" s="55"/>
      <c r="E191" s="19"/>
      <c r="F191" s="19"/>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101"/>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13"/>
      <c r="CD191" s="113"/>
      <c r="CE191" s="113"/>
      <c r="CF191" s="113"/>
      <c r="CG191" s="113"/>
      <c r="CH191" s="101"/>
      <c r="CI191" s="101"/>
      <c r="CJ191" s="101"/>
      <c r="CK191" s="101"/>
      <c r="CL191" s="101"/>
      <c r="CM191" s="101"/>
      <c r="CN191" s="101"/>
      <c r="CO191" s="101"/>
      <c r="CP191" s="101"/>
      <c r="CQ191" s="101"/>
      <c r="CR191" s="101"/>
      <c r="CS191" s="101"/>
      <c r="CT191" s="101"/>
      <c r="CU191" s="101"/>
      <c r="CV191" s="101"/>
      <c r="CW191" s="101"/>
      <c r="CX191" s="101"/>
      <c r="CY191" s="101"/>
      <c r="CZ191" s="101"/>
      <c r="DA191" s="1"/>
      <c r="DB191" s="1"/>
      <c r="DC191" s="1"/>
      <c r="DD191" s="1"/>
      <c r="DE191" s="1"/>
      <c r="DF191" s="1"/>
    </row>
    <row r="192" spans="1:110" ht="12.7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101"/>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13"/>
      <c r="CD192" s="113"/>
      <c r="CE192" s="113"/>
      <c r="CF192" s="113"/>
      <c r="CG192" s="113"/>
      <c r="CH192" s="101"/>
      <c r="CI192" s="101"/>
      <c r="CJ192" s="101"/>
      <c r="CK192" s="101"/>
      <c r="CL192" s="101"/>
      <c r="CM192" s="101"/>
      <c r="CN192" s="101"/>
      <c r="CO192" s="101"/>
      <c r="CP192" s="101"/>
      <c r="CQ192" s="101"/>
      <c r="CR192" s="101"/>
      <c r="CS192" s="101"/>
      <c r="CT192" s="101"/>
      <c r="CU192" s="101"/>
      <c r="CV192" s="101"/>
      <c r="CW192" s="101"/>
      <c r="CX192" s="101"/>
      <c r="CY192" s="101"/>
      <c r="CZ192" s="101"/>
      <c r="DA192" s="1"/>
      <c r="DB192" s="1"/>
      <c r="DC192" s="1"/>
      <c r="DD192" s="1"/>
      <c r="DE192" s="1"/>
      <c r="DF192" s="1"/>
    </row>
    <row r="193" spans="1:110" ht="12.7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101"/>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13"/>
      <c r="CD193" s="113"/>
      <c r="CE193" s="113"/>
      <c r="CF193" s="113"/>
      <c r="CG193" s="113"/>
      <c r="CH193" s="101"/>
      <c r="CI193" s="101"/>
      <c r="CJ193" s="101"/>
      <c r="CK193" s="101"/>
      <c r="CL193" s="101"/>
      <c r="CM193" s="101"/>
      <c r="CN193" s="101"/>
      <c r="CO193" s="101"/>
      <c r="CP193" s="101"/>
      <c r="CQ193" s="101"/>
      <c r="CR193" s="101"/>
      <c r="CS193" s="101"/>
      <c r="CT193" s="101"/>
      <c r="CU193" s="101"/>
      <c r="CV193" s="101"/>
      <c r="CW193" s="101"/>
      <c r="CX193" s="101"/>
      <c r="CY193" s="101"/>
      <c r="CZ193" s="101"/>
      <c r="DA193" s="1"/>
      <c r="DB193" s="1"/>
      <c r="DC193" s="1"/>
      <c r="DD193" s="1"/>
      <c r="DE193" s="1"/>
      <c r="DF193" s="1"/>
    </row>
    <row r="194" spans="1:110" ht="12.7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101"/>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13"/>
      <c r="CD194" s="113"/>
      <c r="CE194" s="113"/>
      <c r="CF194" s="113"/>
      <c r="CG194" s="113"/>
      <c r="CH194" s="101"/>
      <c r="CI194" s="101"/>
      <c r="CJ194" s="101"/>
      <c r="CK194" s="101"/>
      <c r="CL194" s="101"/>
      <c r="CM194" s="101"/>
      <c r="CN194" s="101"/>
      <c r="CO194" s="101"/>
      <c r="CP194" s="101"/>
      <c r="CQ194" s="101"/>
      <c r="CR194" s="101"/>
      <c r="CS194" s="101"/>
      <c r="CT194" s="101"/>
      <c r="CU194" s="101"/>
      <c r="CV194" s="101"/>
      <c r="CW194" s="101"/>
      <c r="CX194" s="101"/>
      <c r="CY194" s="101"/>
      <c r="CZ194" s="101"/>
      <c r="DA194" s="1"/>
      <c r="DB194" s="1"/>
      <c r="DC194" s="1"/>
      <c r="DD194" s="1"/>
      <c r="DE194" s="1"/>
      <c r="DF194" s="1"/>
    </row>
    <row r="195" spans="1:110" ht="12.7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101"/>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13"/>
      <c r="CD195" s="113"/>
      <c r="CE195" s="113"/>
      <c r="CF195" s="113"/>
      <c r="CG195" s="113"/>
      <c r="CH195" s="101"/>
      <c r="CI195" s="101"/>
      <c r="CJ195" s="101"/>
      <c r="CK195" s="101"/>
      <c r="CL195" s="101"/>
      <c r="CM195" s="101"/>
      <c r="CN195" s="101"/>
      <c r="CO195" s="101"/>
      <c r="CP195" s="101"/>
      <c r="CQ195" s="101"/>
      <c r="CR195" s="101"/>
      <c r="CS195" s="101"/>
      <c r="CT195" s="101"/>
      <c r="CU195" s="101"/>
      <c r="CV195" s="101"/>
      <c r="CW195" s="101"/>
      <c r="CX195" s="101"/>
      <c r="CY195" s="101"/>
      <c r="CZ195" s="101"/>
      <c r="DA195" s="1"/>
      <c r="DB195" s="1"/>
      <c r="DC195" s="1"/>
      <c r="DD195" s="1"/>
      <c r="DE195" s="1"/>
      <c r="DF195" s="1"/>
    </row>
    <row r="196" spans="1:110" ht="12.75">
      <c r="A196" s="55"/>
      <c r="B196" s="55"/>
      <c r="C196" s="55"/>
      <c r="D196" s="55"/>
      <c r="E196" s="55"/>
      <c r="F196" s="55"/>
      <c r="G196" s="55"/>
      <c r="H196" s="55"/>
      <c r="I196" s="55"/>
      <c r="J196" s="55"/>
      <c r="K196" s="19"/>
      <c r="L196" s="19"/>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101"/>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13"/>
      <c r="CD196" s="113"/>
      <c r="CE196" s="113"/>
      <c r="CF196" s="113"/>
      <c r="CG196" s="113"/>
      <c r="CH196" s="101"/>
      <c r="CI196" s="101"/>
      <c r="CJ196" s="101"/>
      <c r="CK196" s="101"/>
      <c r="CL196" s="101"/>
      <c r="CM196" s="101"/>
      <c r="CN196" s="101"/>
      <c r="CO196" s="101"/>
      <c r="CP196" s="101"/>
      <c r="CQ196" s="101"/>
      <c r="CR196" s="101"/>
      <c r="CS196" s="101"/>
      <c r="CT196" s="101"/>
      <c r="CU196" s="101"/>
      <c r="CV196" s="101"/>
      <c r="CW196" s="101"/>
      <c r="CX196" s="101"/>
      <c r="CY196" s="101"/>
      <c r="CZ196" s="101"/>
      <c r="DA196" s="1"/>
      <c r="DB196" s="1"/>
      <c r="DC196" s="1"/>
      <c r="DD196" s="1"/>
      <c r="DE196" s="1"/>
      <c r="DF196" s="1"/>
    </row>
    <row r="197" spans="1:110" ht="12.75">
      <c r="A197" s="55"/>
      <c r="B197" s="55"/>
      <c r="C197" s="55"/>
      <c r="D197" s="55"/>
      <c r="E197" s="55"/>
      <c r="F197" s="55"/>
      <c r="G197" s="55"/>
      <c r="H197" s="19"/>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101"/>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13"/>
      <c r="CD197" s="113"/>
      <c r="CE197" s="113"/>
      <c r="CF197" s="113"/>
      <c r="CG197" s="113"/>
      <c r="CH197" s="101"/>
      <c r="CI197" s="101"/>
      <c r="CJ197" s="101"/>
      <c r="CK197" s="101"/>
      <c r="CL197" s="101"/>
      <c r="CM197" s="101"/>
      <c r="CN197" s="101"/>
      <c r="CO197" s="101"/>
      <c r="CP197" s="101"/>
      <c r="CQ197" s="101"/>
      <c r="CR197" s="101"/>
      <c r="CS197" s="101"/>
      <c r="CT197" s="101"/>
      <c r="CU197" s="101"/>
      <c r="CV197" s="101"/>
      <c r="CW197" s="101"/>
      <c r="CX197" s="101"/>
      <c r="CY197" s="101"/>
      <c r="CZ197" s="101"/>
      <c r="DA197" s="1"/>
      <c r="DB197" s="1"/>
      <c r="DC197" s="1"/>
      <c r="DD197" s="1"/>
      <c r="DE197" s="1"/>
      <c r="DF197" s="1"/>
    </row>
    <row r="198" spans="1:110" ht="12.7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101"/>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13"/>
      <c r="CD198" s="113"/>
      <c r="CE198" s="113"/>
      <c r="CF198" s="113"/>
      <c r="CG198" s="113"/>
      <c r="CH198" s="101"/>
      <c r="CI198" s="101"/>
      <c r="CJ198" s="101"/>
      <c r="CK198" s="101"/>
      <c r="CL198" s="101"/>
      <c r="CM198" s="101"/>
      <c r="CN198" s="101"/>
      <c r="CO198" s="101"/>
      <c r="CP198" s="101"/>
      <c r="CQ198" s="101"/>
      <c r="CR198" s="101"/>
      <c r="CS198" s="101"/>
      <c r="CT198" s="101"/>
      <c r="CU198" s="101"/>
      <c r="CV198" s="101"/>
      <c r="CW198" s="101"/>
      <c r="CX198" s="101"/>
      <c r="CY198" s="101"/>
      <c r="CZ198" s="101"/>
      <c r="DA198" s="1"/>
      <c r="DB198" s="1"/>
      <c r="DC198" s="1"/>
      <c r="DD198" s="1"/>
      <c r="DE198" s="1"/>
      <c r="DF198" s="1"/>
    </row>
    <row r="199" spans="1:110" ht="14.2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101"/>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13"/>
      <c r="CD199" s="113"/>
      <c r="CE199" s="113"/>
      <c r="CF199" s="113"/>
      <c r="CG199" s="113"/>
      <c r="CH199" s="101"/>
      <c r="CI199" s="101"/>
      <c r="CJ199" s="101"/>
      <c r="CK199" s="101"/>
      <c r="CL199" s="101"/>
      <c r="CM199" s="101"/>
      <c r="CN199" s="101"/>
      <c r="CO199" s="101"/>
      <c r="CP199" s="101"/>
      <c r="CQ199" s="101"/>
      <c r="CR199" s="101"/>
      <c r="CS199" s="101"/>
      <c r="CT199" s="101"/>
      <c r="CU199" s="101"/>
      <c r="CV199" s="101"/>
      <c r="CW199" s="101"/>
      <c r="CX199" s="101"/>
      <c r="CY199" s="101"/>
      <c r="CZ199" s="101"/>
      <c r="DA199" s="1"/>
      <c r="DB199" s="1"/>
      <c r="DC199" s="1"/>
      <c r="DD199" s="1"/>
      <c r="DE199" s="1"/>
      <c r="DF199" s="1"/>
    </row>
    <row r="200" spans="1:110" ht="12.7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101"/>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13"/>
      <c r="CD200" s="113"/>
      <c r="CE200" s="113"/>
      <c r="CF200" s="113"/>
      <c r="CG200" s="113"/>
      <c r="CH200" s="101"/>
      <c r="CI200" s="101"/>
      <c r="CJ200" s="101"/>
      <c r="CK200" s="101"/>
      <c r="CL200" s="101"/>
      <c r="CM200" s="101"/>
      <c r="CN200" s="101"/>
      <c r="CO200" s="101"/>
      <c r="CP200" s="101"/>
      <c r="CQ200" s="101"/>
      <c r="CR200" s="101"/>
      <c r="CS200" s="101"/>
      <c r="CT200" s="101"/>
      <c r="CU200" s="101"/>
      <c r="CV200" s="101"/>
      <c r="CW200" s="101"/>
      <c r="CX200" s="101"/>
      <c r="CY200" s="101"/>
      <c r="CZ200" s="101"/>
      <c r="DA200" s="1"/>
      <c r="DB200" s="1"/>
      <c r="DC200" s="1"/>
      <c r="DD200" s="1"/>
      <c r="DE200" s="1"/>
      <c r="DF200" s="1"/>
    </row>
    <row r="201" spans="1:110" ht="12.75">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101"/>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13"/>
      <c r="CD201" s="113"/>
      <c r="CE201" s="113"/>
      <c r="CF201" s="113"/>
      <c r="CG201" s="113"/>
      <c r="CH201" s="101"/>
      <c r="CI201" s="101"/>
      <c r="CJ201" s="101"/>
      <c r="CK201" s="101"/>
      <c r="CL201" s="101"/>
      <c r="CM201" s="101"/>
      <c r="CN201" s="101"/>
      <c r="CO201" s="101"/>
      <c r="CP201" s="101"/>
      <c r="CQ201" s="101"/>
      <c r="CR201" s="101"/>
      <c r="CS201" s="101"/>
      <c r="CT201" s="101"/>
      <c r="CU201" s="101"/>
      <c r="CV201" s="101"/>
      <c r="CW201" s="101"/>
      <c r="CX201" s="101"/>
      <c r="CY201" s="101"/>
      <c r="CZ201" s="101"/>
      <c r="DA201" s="1"/>
      <c r="DB201" s="1"/>
      <c r="DC201" s="1"/>
      <c r="DD201" s="1"/>
      <c r="DE201" s="1"/>
      <c r="DF201" s="1"/>
    </row>
    <row r="202" spans="1:110" ht="12.75">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101"/>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13"/>
      <c r="CD202" s="113"/>
      <c r="CE202" s="113"/>
      <c r="CF202" s="113"/>
      <c r="CG202" s="113"/>
      <c r="CH202" s="101"/>
      <c r="CI202" s="101"/>
      <c r="CJ202" s="101"/>
      <c r="CK202" s="101"/>
      <c r="CL202" s="101"/>
      <c r="CM202" s="101"/>
      <c r="CN202" s="101"/>
      <c r="CO202" s="101"/>
      <c r="CP202" s="101"/>
      <c r="CQ202" s="101"/>
      <c r="CR202" s="101"/>
      <c r="CS202" s="101"/>
      <c r="CT202" s="101"/>
      <c r="CU202" s="101"/>
      <c r="CV202" s="101"/>
      <c r="CW202" s="101"/>
      <c r="CX202" s="101"/>
      <c r="CY202" s="101"/>
      <c r="CZ202" s="101"/>
      <c r="DA202" s="1"/>
      <c r="DB202" s="1"/>
      <c r="DC202" s="1"/>
      <c r="DD202" s="1"/>
      <c r="DE202" s="1"/>
      <c r="DF202" s="1"/>
    </row>
    <row r="203" spans="1:110" ht="12.75">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101"/>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13"/>
      <c r="CD203" s="113"/>
      <c r="CE203" s="113"/>
      <c r="CF203" s="113"/>
      <c r="CG203" s="113"/>
      <c r="CH203" s="101"/>
      <c r="CI203" s="101"/>
      <c r="CJ203" s="101"/>
      <c r="CK203" s="101"/>
      <c r="CL203" s="101"/>
      <c r="CM203" s="101"/>
      <c r="CN203" s="101"/>
      <c r="CO203" s="101"/>
      <c r="CP203" s="101"/>
      <c r="CQ203" s="101"/>
      <c r="CR203" s="101"/>
      <c r="CS203" s="101"/>
      <c r="CT203" s="101"/>
      <c r="CU203" s="101"/>
      <c r="CV203" s="101"/>
      <c r="CW203" s="101"/>
      <c r="CX203" s="101"/>
      <c r="CY203" s="101"/>
      <c r="CZ203" s="101"/>
      <c r="DA203" s="1"/>
      <c r="DB203" s="1"/>
      <c r="DC203" s="1"/>
      <c r="DD203" s="1"/>
      <c r="DE203" s="1"/>
      <c r="DF203" s="1"/>
    </row>
    <row r="204" spans="1:110" ht="12.75">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101"/>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13"/>
      <c r="CD204" s="113"/>
      <c r="CE204" s="113"/>
      <c r="CF204" s="113"/>
      <c r="CG204" s="113"/>
      <c r="CH204" s="101"/>
      <c r="CI204" s="101"/>
      <c r="CJ204" s="101"/>
      <c r="CK204" s="101"/>
      <c r="CL204" s="101"/>
      <c r="CM204" s="101"/>
      <c r="CN204" s="101"/>
      <c r="CO204" s="101"/>
      <c r="CP204" s="101"/>
      <c r="CQ204" s="101"/>
      <c r="CR204" s="101"/>
      <c r="CS204" s="101"/>
      <c r="CT204" s="101"/>
      <c r="CU204" s="101"/>
      <c r="CV204" s="101"/>
      <c r="CW204" s="101"/>
      <c r="CX204" s="101"/>
      <c r="CY204" s="101"/>
      <c r="CZ204" s="101"/>
      <c r="DA204" s="1"/>
      <c r="DB204" s="1"/>
      <c r="DC204" s="1"/>
      <c r="DD204" s="1"/>
      <c r="DE204" s="1"/>
      <c r="DF204" s="1"/>
    </row>
    <row r="205" spans="1:110" ht="12.75">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101"/>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13"/>
      <c r="CD205" s="113"/>
      <c r="CE205" s="113"/>
      <c r="CF205" s="113"/>
      <c r="CG205" s="113"/>
      <c r="CH205" s="101"/>
      <c r="CI205" s="101"/>
      <c r="CJ205" s="101"/>
      <c r="CK205" s="101"/>
      <c r="CL205" s="101"/>
      <c r="CM205" s="101"/>
      <c r="CN205" s="101"/>
      <c r="CO205" s="101"/>
      <c r="CP205" s="101"/>
      <c r="CQ205" s="101"/>
      <c r="CR205" s="101"/>
      <c r="CS205" s="101"/>
      <c r="CT205" s="101"/>
      <c r="CU205" s="101"/>
      <c r="CV205" s="101"/>
      <c r="CW205" s="101"/>
      <c r="CX205" s="101"/>
      <c r="CY205" s="101"/>
      <c r="CZ205" s="101"/>
      <c r="DA205" s="1"/>
      <c r="DB205" s="1"/>
      <c r="DC205" s="1"/>
      <c r="DD205" s="1"/>
      <c r="DE205" s="1"/>
      <c r="DF205" s="1"/>
    </row>
    <row r="206" spans="1:110" ht="12.75">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101"/>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13"/>
      <c r="CD206" s="113"/>
      <c r="CE206" s="113"/>
      <c r="CF206" s="113"/>
      <c r="CG206" s="113"/>
      <c r="CH206" s="101"/>
      <c r="CI206" s="101"/>
      <c r="CJ206" s="101"/>
      <c r="CK206" s="101"/>
      <c r="CL206" s="101"/>
      <c r="CM206" s="101"/>
      <c r="CN206" s="101"/>
      <c r="CO206" s="101"/>
      <c r="CP206" s="101"/>
      <c r="CQ206" s="101"/>
      <c r="CR206" s="101"/>
      <c r="CS206" s="101"/>
      <c r="CT206" s="101"/>
      <c r="CU206" s="101"/>
      <c r="CV206" s="101"/>
      <c r="CW206" s="101"/>
      <c r="CX206" s="101"/>
      <c r="CY206" s="101"/>
      <c r="CZ206" s="101"/>
      <c r="DA206" s="1"/>
      <c r="DB206" s="1"/>
      <c r="DC206" s="1"/>
      <c r="DD206" s="1"/>
      <c r="DE206" s="1"/>
      <c r="DF206" s="1"/>
    </row>
    <row r="207" spans="1:110" ht="12.75">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101"/>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13"/>
      <c r="CD207" s="113"/>
      <c r="CE207" s="113"/>
      <c r="CF207" s="113"/>
      <c r="CG207" s="113"/>
      <c r="CH207" s="101"/>
      <c r="CI207" s="101"/>
      <c r="CJ207" s="101"/>
      <c r="CK207" s="101"/>
      <c r="CL207" s="101"/>
      <c r="CM207" s="101"/>
      <c r="CN207" s="101"/>
      <c r="CO207" s="101"/>
      <c r="CP207" s="101"/>
      <c r="CQ207" s="101"/>
      <c r="CR207" s="101"/>
      <c r="CS207" s="101"/>
      <c r="CT207" s="101"/>
      <c r="CU207" s="101"/>
      <c r="CV207" s="101"/>
      <c r="CW207" s="101"/>
      <c r="CX207" s="101"/>
      <c r="CY207" s="101"/>
      <c r="CZ207" s="101"/>
      <c r="DA207" s="1"/>
      <c r="DB207" s="1"/>
      <c r="DC207" s="1"/>
      <c r="DD207" s="1"/>
      <c r="DE207" s="1"/>
      <c r="DF207" s="1"/>
    </row>
    <row r="208" spans="1:110" ht="12.75">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101"/>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13"/>
      <c r="CD208" s="113"/>
      <c r="CE208" s="113"/>
      <c r="CF208" s="113"/>
      <c r="CG208" s="113"/>
      <c r="CH208" s="101"/>
      <c r="CI208" s="101"/>
      <c r="CJ208" s="101"/>
      <c r="CK208" s="101"/>
      <c r="CL208" s="101"/>
      <c r="CM208" s="101"/>
      <c r="CN208" s="101"/>
      <c r="CO208" s="101"/>
      <c r="CP208" s="101"/>
      <c r="CQ208" s="101"/>
      <c r="CR208" s="101"/>
      <c r="CS208" s="101"/>
      <c r="CT208" s="101"/>
      <c r="CU208" s="101"/>
      <c r="CV208" s="101"/>
      <c r="CW208" s="101"/>
      <c r="CX208" s="101"/>
      <c r="CY208" s="101"/>
      <c r="CZ208" s="101"/>
      <c r="DA208" s="1"/>
      <c r="DB208" s="1"/>
      <c r="DC208" s="1"/>
      <c r="DD208" s="1"/>
      <c r="DE208" s="1"/>
      <c r="DF208" s="1"/>
    </row>
    <row r="209" spans="1:110" ht="12.75">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101"/>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13"/>
      <c r="CD209" s="113"/>
      <c r="CE209" s="113"/>
      <c r="CF209" s="113"/>
      <c r="CG209" s="113"/>
      <c r="CH209" s="101"/>
      <c r="CI209" s="101"/>
      <c r="CJ209" s="101"/>
      <c r="CK209" s="101"/>
      <c r="CL209" s="101"/>
      <c r="CM209" s="101"/>
      <c r="CN209" s="101"/>
      <c r="CO209" s="101"/>
      <c r="CP209" s="101"/>
      <c r="CQ209" s="101"/>
      <c r="CR209" s="101"/>
      <c r="CS209" s="101"/>
      <c r="CT209" s="101"/>
      <c r="CU209" s="101"/>
      <c r="CV209" s="101"/>
      <c r="CW209" s="101"/>
      <c r="CX209" s="101"/>
      <c r="CY209" s="101"/>
      <c r="CZ209" s="101"/>
      <c r="DA209" s="1"/>
      <c r="DB209" s="1"/>
      <c r="DC209" s="1"/>
      <c r="DD209" s="1"/>
      <c r="DE209" s="1"/>
      <c r="DF209" s="1"/>
    </row>
    <row r="210" spans="1:110" ht="12.75">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101"/>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13"/>
      <c r="CD210" s="113"/>
      <c r="CE210" s="113"/>
      <c r="CF210" s="113"/>
      <c r="CG210" s="113"/>
      <c r="CH210" s="101"/>
      <c r="CI210" s="101"/>
      <c r="CJ210" s="101"/>
      <c r="CK210" s="101"/>
      <c r="CL210" s="101"/>
      <c r="CM210" s="101"/>
      <c r="CN210" s="101"/>
      <c r="CO210" s="101"/>
      <c r="CP210" s="101"/>
      <c r="CQ210" s="101"/>
      <c r="CR210" s="101"/>
      <c r="CS210" s="101"/>
      <c r="CT210" s="101"/>
      <c r="CU210" s="101"/>
      <c r="CV210" s="101"/>
      <c r="CW210" s="101"/>
      <c r="CX210" s="101"/>
      <c r="CY210" s="101"/>
      <c r="CZ210" s="101"/>
      <c r="DA210" s="1"/>
      <c r="DB210" s="1"/>
      <c r="DC210" s="1"/>
      <c r="DD210" s="1"/>
      <c r="DE210" s="1"/>
      <c r="DF210" s="1"/>
    </row>
    <row r="211" spans="1:110" ht="12.75">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101"/>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13"/>
      <c r="CD211" s="113"/>
      <c r="CE211" s="113"/>
      <c r="CF211" s="113"/>
      <c r="CG211" s="113"/>
      <c r="CH211" s="101"/>
      <c r="CI211" s="101"/>
      <c r="CJ211" s="101"/>
      <c r="CK211" s="101"/>
      <c r="CL211" s="101"/>
      <c r="CM211" s="101"/>
      <c r="CN211" s="101"/>
      <c r="CO211" s="101"/>
      <c r="CP211" s="101"/>
      <c r="CQ211" s="101"/>
      <c r="CR211" s="101"/>
      <c r="CS211" s="101"/>
      <c r="CT211" s="101"/>
      <c r="CU211" s="101"/>
      <c r="CV211" s="101"/>
      <c r="CW211" s="101"/>
      <c r="CX211" s="101"/>
      <c r="CY211" s="101"/>
      <c r="CZ211" s="101"/>
      <c r="DA211" s="1"/>
      <c r="DB211" s="1"/>
      <c r="DC211" s="1"/>
      <c r="DD211" s="1"/>
      <c r="DE211" s="1"/>
      <c r="DF211" s="1"/>
    </row>
    <row r="212" spans="1:110" ht="12.75">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101"/>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13"/>
      <c r="CD212" s="113"/>
      <c r="CE212" s="113"/>
      <c r="CF212" s="113"/>
      <c r="CG212" s="113"/>
      <c r="CH212" s="101"/>
      <c r="CI212" s="101"/>
      <c r="CJ212" s="101"/>
      <c r="CK212" s="101"/>
      <c r="CL212" s="101"/>
      <c r="CM212" s="101"/>
      <c r="CN212" s="101"/>
      <c r="CO212" s="101"/>
      <c r="CP212" s="101"/>
      <c r="CQ212" s="101"/>
      <c r="CR212" s="101"/>
      <c r="CS212" s="101"/>
      <c r="CT212" s="101"/>
      <c r="CU212" s="101"/>
      <c r="CV212" s="101"/>
      <c r="CW212" s="101"/>
      <c r="CX212" s="101"/>
      <c r="CY212" s="101"/>
      <c r="CZ212" s="101"/>
      <c r="DA212" s="1"/>
      <c r="DB212" s="1"/>
      <c r="DC212" s="1"/>
      <c r="DD212" s="1"/>
      <c r="DE212" s="1"/>
      <c r="DF212" s="1"/>
    </row>
    <row r="213" spans="1:110" ht="12.75">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101"/>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13"/>
      <c r="CD213" s="113"/>
      <c r="CE213" s="113"/>
      <c r="CF213" s="113"/>
      <c r="CG213" s="113"/>
      <c r="CH213" s="101"/>
      <c r="CI213" s="101"/>
      <c r="CJ213" s="101"/>
      <c r="CK213" s="101"/>
      <c r="CL213" s="101"/>
      <c r="CM213" s="101"/>
      <c r="CN213" s="101"/>
      <c r="CO213" s="101"/>
      <c r="CP213" s="101"/>
      <c r="CQ213" s="101"/>
      <c r="CR213" s="101"/>
      <c r="CS213" s="101"/>
      <c r="CT213" s="101"/>
      <c r="CU213" s="101"/>
      <c r="CV213" s="101"/>
      <c r="CW213" s="101"/>
      <c r="CX213" s="101"/>
      <c r="CY213" s="101"/>
      <c r="CZ213" s="101"/>
      <c r="DA213" s="1"/>
      <c r="DB213" s="1"/>
      <c r="DC213" s="1"/>
      <c r="DD213" s="1"/>
      <c r="DE213" s="1"/>
      <c r="DF213" s="1"/>
    </row>
    <row r="214" spans="1:110" ht="12.75">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101"/>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13"/>
      <c r="CD214" s="113"/>
      <c r="CE214" s="113"/>
      <c r="CF214" s="113"/>
      <c r="CG214" s="113"/>
      <c r="CH214" s="101"/>
      <c r="CI214" s="101"/>
      <c r="CJ214" s="101"/>
      <c r="CK214" s="101"/>
      <c r="CL214" s="101"/>
      <c r="CM214" s="101"/>
      <c r="CN214" s="101"/>
      <c r="CO214" s="101"/>
      <c r="CP214" s="101"/>
      <c r="CQ214" s="101"/>
      <c r="CR214" s="101"/>
      <c r="CS214" s="101"/>
      <c r="CT214" s="101"/>
      <c r="CU214" s="101"/>
      <c r="CV214" s="101"/>
      <c r="CW214" s="101"/>
      <c r="CX214" s="101"/>
      <c r="CY214" s="101"/>
      <c r="CZ214" s="101"/>
      <c r="DA214" s="1"/>
      <c r="DB214" s="1"/>
      <c r="DC214" s="1"/>
      <c r="DD214" s="1"/>
      <c r="DE214" s="1"/>
      <c r="DF214" s="1"/>
    </row>
    <row r="215" spans="1:110" ht="12.75">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101"/>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13"/>
      <c r="CD215" s="113"/>
      <c r="CE215" s="113"/>
      <c r="CF215" s="113"/>
      <c r="CG215" s="113"/>
      <c r="CH215" s="101"/>
      <c r="CI215" s="101"/>
      <c r="CJ215" s="101"/>
      <c r="CK215" s="101"/>
      <c r="CL215" s="101"/>
      <c r="CM215" s="101"/>
      <c r="CN215" s="101"/>
      <c r="CO215" s="101"/>
      <c r="CP215" s="101"/>
      <c r="CQ215" s="101"/>
      <c r="CR215" s="101"/>
      <c r="CS215" s="101"/>
      <c r="CT215" s="101"/>
      <c r="CU215" s="101"/>
      <c r="CV215" s="101"/>
      <c r="CW215" s="101"/>
      <c r="CX215" s="101"/>
      <c r="CY215" s="101"/>
      <c r="CZ215" s="101"/>
      <c r="DA215" s="1"/>
      <c r="DB215" s="1"/>
      <c r="DC215" s="1"/>
      <c r="DD215" s="1"/>
      <c r="DE215" s="1"/>
      <c r="DF215" s="1"/>
    </row>
    <row r="216" spans="1:110" ht="12.75">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101"/>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13"/>
      <c r="CD216" s="113"/>
      <c r="CE216" s="113"/>
      <c r="CF216" s="113"/>
      <c r="CG216" s="113"/>
      <c r="CH216" s="101"/>
      <c r="CI216" s="101"/>
      <c r="CJ216" s="101"/>
      <c r="CK216" s="101"/>
      <c r="CL216" s="101"/>
      <c r="CM216" s="101"/>
      <c r="CN216" s="101"/>
      <c r="CO216" s="101"/>
      <c r="CP216" s="101"/>
      <c r="CQ216" s="101"/>
      <c r="CR216" s="101"/>
      <c r="CS216" s="101"/>
      <c r="CT216" s="101"/>
      <c r="CU216" s="101"/>
      <c r="CV216" s="101"/>
      <c r="CW216" s="101"/>
      <c r="CX216" s="101"/>
      <c r="CY216" s="101"/>
      <c r="CZ216" s="101"/>
      <c r="DA216" s="1"/>
      <c r="DB216" s="1"/>
      <c r="DC216" s="1"/>
      <c r="DD216" s="1"/>
      <c r="DE216" s="1"/>
      <c r="DF216" s="1"/>
    </row>
    <row r="217" spans="1:110" ht="12.75">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101"/>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13"/>
      <c r="CD217" s="113"/>
      <c r="CE217" s="113"/>
      <c r="CF217" s="113"/>
      <c r="CG217" s="113"/>
      <c r="CH217" s="101"/>
      <c r="CI217" s="101"/>
      <c r="CJ217" s="101"/>
      <c r="CK217" s="101"/>
      <c r="CL217" s="101"/>
      <c r="CM217" s="101"/>
      <c r="CN217" s="101"/>
      <c r="CO217" s="101"/>
      <c r="CP217" s="101"/>
      <c r="CQ217" s="101"/>
      <c r="CR217" s="101"/>
      <c r="CS217" s="101"/>
      <c r="CT217" s="101"/>
      <c r="CU217" s="101"/>
      <c r="CV217" s="101"/>
      <c r="CW217" s="101"/>
      <c r="CX217" s="101"/>
      <c r="CY217" s="101"/>
      <c r="CZ217" s="101"/>
      <c r="DA217" s="1"/>
      <c r="DB217" s="1"/>
      <c r="DC217" s="1"/>
      <c r="DD217" s="1"/>
      <c r="DE217" s="1"/>
      <c r="DF217" s="1"/>
    </row>
    <row r="218" spans="1:110" ht="12.75">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101"/>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13"/>
      <c r="CD218" s="113"/>
      <c r="CE218" s="113"/>
      <c r="CF218" s="113"/>
      <c r="CG218" s="113"/>
      <c r="CH218" s="101"/>
      <c r="CI218" s="101"/>
      <c r="CJ218" s="101"/>
      <c r="CK218" s="101"/>
      <c r="CL218" s="101"/>
      <c r="CM218" s="101"/>
      <c r="CN218" s="101"/>
      <c r="CO218" s="101"/>
      <c r="CP218" s="101"/>
      <c r="CQ218" s="101"/>
      <c r="CR218" s="101"/>
      <c r="CS218" s="101"/>
      <c r="CT218" s="101"/>
      <c r="CU218" s="101"/>
      <c r="CV218" s="101"/>
      <c r="CW218" s="101"/>
      <c r="CX218" s="101"/>
      <c r="CY218" s="101"/>
      <c r="CZ218" s="101"/>
      <c r="DA218" s="1"/>
      <c r="DB218" s="1"/>
      <c r="DC218" s="1"/>
      <c r="DD218" s="1"/>
      <c r="DE218" s="1"/>
      <c r="DF218" s="1"/>
    </row>
    <row r="219" spans="1:110" ht="12.75">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101"/>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13"/>
      <c r="CD219" s="113"/>
      <c r="CE219" s="113"/>
      <c r="CF219" s="113"/>
      <c r="CG219" s="113"/>
      <c r="CH219" s="101"/>
      <c r="CI219" s="101"/>
      <c r="CJ219" s="101"/>
      <c r="CK219" s="101"/>
      <c r="CL219" s="101"/>
      <c r="CM219" s="101"/>
      <c r="CN219" s="101"/>
      <c r="CO219" s="101"/>
      <c r="CP219" s="101"/>
      <c r="CQ219" s="101"/>
      <c r="CR219" s="101"/>
      <c r="CS219" s="101"/>
      <c r="CT219" s="101"/>
      <c r="CU219" s="101"/>
      <c r="CV219" s="101"/>
      <c r="CW219" s="101"/>
      <c r="CX219" s="101"/>
      <c r="CY219" s="101"/>
      <c r="CZ219" s="101"/>
      <c r="DA219" s="1"/>
      <c r="DB219" s="1"/>
      <c r="DC219" s="1"/>
      <c r="DD219" s="1"/>
      <c r="DE219" s="1"/>
      <c r="DF219" s="1"/>
    </row>
    <row r="220" spans="1:110" ht="12.75">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101"/>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13"/>
      <c r="CD220" s="113"/>
      <c r="CE220" s="113"/>
      <c r="CF220" s="113"/>
      <c r="CG220" s="113"/>
      <c r="CH220" s="101"/>
      <c r="CI220" s="101"/>
      <c r="CJ220" s="101"/>
      <c r="CK220" s="101"/>
      <c r="CL220" s="101"/>
      <c r="CM220" s="101"/>
      <c r="CN220" s="101"/>
      <c r="CO220" s="101"/>
      <c r="CP220" s="101"/>
      <c r="CQ220" s="101"/>
      <c r="CR220" s="101"/>
      <c r="CS220" s="101"/>
      <c r="CT220" s="101"/>
      <c r="CU220" s="101"/>
      <c r="CV220" s="101"/>
      <c r="CW220" s="101"/>
      <c r="CX220" s="101"/>
      <c r="CY220" s="101"/>
      <c r="CZ220" s="101"/>
      <c r="DA220" s="1"/>
      <c r="DB220" s="1"/>
      <c r="DC220" s="1"/>
      <c r="DD220" s="1"/>
      <c r="DE220" s="1"/>
      <c r="DF220" s="1"/>
    </row>
    <row r="221" spans="1:110" ht="12.75">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101"/>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13"/>
      <c r="CD221" s="113"/>
      <c r="CE221" s="113"/>
      <c r="CF221" s="113"/>
      <c r="CG221" s="113"/>
      <c r="CH221" s="101"/>
      <c r="CI221" s="101"/>
      <c r="CJ221" s="101"/>
      <c r="CK221" s="101"/>
      <c r="CL221" s="101"/>
      <c r="CM221" s="101"/>
      <c r="CN221" s="101"/>
      <c r="CO221" s="101"/>
      <c r="CP221" s="101"/>
      <c r="CQ221" s="101"/>
      <c r="CR221" s="101"/>
      <c r="CS221" s="101"/>
      <c r="CT221" s="101"/>
      <c r="CU221" s="101"/>
      <c r="CV221" s="101"/>
      <c r="CW221" s="101"/>
      <c r="CX221" s="101"/>
      <c r="CY221" s="101"/>
      <c r="CZ221" s="101"/>
      <c r="DA221" s="1"/>
      <c r="DB221" s="1"/>
      <c r="DC221" s="1"/>
      <c r="DD221" s="1"/>
      <c r="DE221" s="1"/>
      <c r="DF221" s="1"/>
    </row>
    <row r="222" spans="1:110" ht="12.75">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101"/>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13"/>
      <c r="CD222" s="113"/>
      <c r="CE222" s="113"/>
      <c r="CF222" s="113"/>
      <c r="CG222" s="113"/>
      <c r="CH222" s="101"/>
      <c r="CI222" s="101"/>
      <c r="CJ222" s="101"/>
      <c r="CK222" s="101"/>
      <c r="CL222" s="101"/>
      <c r="CM222" s="101"/>
      <c r="CN222" s="101"/>
      <c r="CO222" s="101"/>
      <c r="CP222" s="101"/>
      <c r="CQ222" s="101"/>
      <c r="CR222" s="101"/>
      <c r="CS222" s="101"/>
      <c r="CT222" s="101"/>
      <c r="CU222" s="101"/>
      <c r="CV222" s="101"/>
      <c r="CW222" s="101"/>
      <c r="CX222" s="101"/>
      <c r="CY222" s="101"/>
      <c r="CZ222" s="101"/>
      <c r="DA222" s="1"/>
      <c r="DB222" s="1"/>
      <c r="DC222" s="1"/>
      <c r="DD222" s="1"/>
      <c r="DE222" s="1"/>
      <c r="DF222" s="1"/>
    </row>
    <row r="223" spans="1:110" ht="12.75">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101"/>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13"/>
      <c r="CD223" s="113"/>
      <c r="CE223" s="113"/>
      <c r="CF223" s="113"/>
      <c r="CG223" s="113"/>
      <c r="CH223" s="101"/>
      <c r="CI223" s="101"/>
      <c r="CJ223" s="101"/>
      <c r="CK223" s="101"/>
      <c r="CL223" s="101"/>
      <c r="CM223" s="101"/>
      <c r="CN223" s="101"/>
      <c r="CO223" s="101"/>
      <c r="CP223" s="101"/>
      <c r="CQ223" s="101"/>
      <c r="CR223" s="101"/>
      <c r="CS223" s="101"/>
      <c r="CT223" s="101"/>
      <c r="CU223" s="101"/>
      <c r="CV223" s="101"/>
      <c r="CW223" s="101"/>
      <c r="CX223" s="101"/>
      <c r="CY223" s="101"/>
      <c r="CZ223" s="101"/>
      <c r="DA223" s="1"/>
      <c r="DB223" s="1"/>
      <c r="DC223" s="1"/>
      <c r="DD223" s="1"/>
      <c r="DE223" s="1"/>
      <c r="DF223" s="1"/>
    </row>
    <row r="224" spans="1:110" ht="12.75">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101"/>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13"/>
      <c r="CD224" s="113"/>
      <c r="CE224" s="113"/>
      <c r="CF224" s="113"/>
      <c r="CG224" s="113"/>
      <c r="CH224" s="101"/>
      <c r="CI224" s="101"/>
      <c r="CJ224" s="101"/>
      <c r="CK224" s="101"/>
      <c r="CL224" s="101"/>
      <c r="CM224" s="101"/>
      <c r="CN224" s="101"/>
      <c r="CO224" s="101"/>
      <c r="CP224" s="101"/>
      <c r="CQ224" s="101"/>
      <c r="CR224" s="101"/>
      <c r="CS224" s="101"/>
      <c r="CT224" s="101"/>
      <c r="CU224" s="101"/>
      <c r="CV224" s="101"/>
      <c r="CW224" s="101"/>
      <c r="CX224" s="101"/>
      <c r="CY224" s="101"/>
      <c r="CZ224" s="101"/>
      <c r="DA224" s="1"/>
      <c r="DB224" s="1"/>
      <c r="DC224" s="1"/>
      <c r="DD224" s="1"/>
      <c r="DE224" s="1"/>
      <c r="DF224" s="1"/>
    </row>
    <row r="225" spans="1:110" ht="12.75">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101"/>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13"/>
      <c r="CD225" s="113"/>
      <c r="CE225" s="113"/>
      <c r="CF225" s="113"/>
      <c r="CG225" s="113"/>
      <c r="CH225" s="101"/>
      <c r="CI225" s="101"/>
      <c r="CJ225" s="101"/>
      <c r="CK225" s="101"/>
      <c r="CL225" s="101"/>
      <c r="CM225" s="101"/>
      <c r="CN225" s="101"/>
      <c r="CO225" s="101"/>
      <c r="CP225" s="101"/>
      <c r="CQ225" s="101"/>
      <c r="CR225" s="101"/>
      <c r="CS225" s="101"/>
      <c r="CT225" s="101"/>
      <c r="CU225" s="101"/>
      <c r="CV225" s="101"/>
      <c r="CW225" s="101"/>
      <c r="CX225" s="101"/>
      <c r="CY225" s="101"/>
      <c r="CZ225" s="101"/>
      <c r="DA225" s="1"/>
      <c r="DB225" s="1"/>
      <c r="DC225" s="1"/>
      <c r="DD225" s="1"/>
      <c r="DE225" s="1"/>
      <c r="DF225" s="1"/>
    </row>
    <row r="226" spans="1:110" ht="12.75">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101"/>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13"/>
      <c r="CD226" s="113"/>
      <c r="CE226" s="113"/>
      <c r="CF226" s="113"/>
      <c r="CG226" s="113"/>
      <c r="CH226" s="101"/>
      <c r="CI226" s="101"/>
      <c r="CJ226" s="101"/>
      <c r="CK226" s="101"/>
      <c r="CL226" s="101"/>
      <c r="CM226" s="101"/>
      <c r="CN226" s="101"/>
      <c r="CO226" s="101"/>
      <c r="CP226" s="101"/>
      <c r="CQ226" s="101"/>
      <c r="CR226" s="101"/>
      <c r="CS226" s="101"/>
      <c r="CT226" s="101"/>
      <c r="CU226" s="101"/>
      <c r="CV226" s="101"/>
      <c r="CW226" s="101"/>
      <c r="CX226" s="101"/>
      <c r="CY226" s="101"/>
      <c r="CZ226" s="101"/>
      <c r="DA226" s="1"/>
      <c r="DB226" s="1"/>
      <c r="DC226" s="1"/>
      <c r="DD226" s="1"/>
      <c r="DE226" s="1"/>
      <c r="DF226" s="1"/>
    </row>
    <row r="227" spans="1:110" ht="12.75">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101"/>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13"/>
      <c r="CD227" s="113"/>
      <c r="CE227" s="113"/>
      <c r="CF227" s="113"/>
      <c r="CG227" s="113"/>
      <c r="CH227" s="101"/>
      <c r="CI227" s="101"/>
      <c r="CJ227" s="101"/>
      <c r="CK227" s="101"/>
      <c r="CL227" s="101"/>
      <c r="CM227" s="101"/>
      <c r="CN227" s="101"/>
      <c r="CO227" s="101"/>
      <c r="CP227" s="101"/>
      <c r="CQ227" s="101"/>
      <c r="CR227" s="101"/>
      <c r="CS227" s="101"/>
      <c r="CT227" s="101"/>
      <c r="CU227" s="101"/>
      <c r="CV227" s="101"/>
      <c r="CW227" s="101"/>
      <c r="CX227" s="101"/>
      <c r="CY227" s="101"/>
      <c r="CZ227" s="101"/>
      <c r="DA227" s="1"/>
      <c r="DB227" s="1"/>
      <c r="DC227" s="1"/>
      <c r="DD227" s="1"/>
      <c r="DE227" s="1"/>
      <c r="DF227" s="1"/>
    </row>
    <row r="228" spans="1:110" ht="12.75">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101"/>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13"/>
      <c r="CD228" s="113"/>
      <c r="CE228" s="113"/>
      <c r="CF228" s="113"/>
      <c r="CG228" s="113"/>
      <c r="CH228" s="101"/>
      <c r="CI228" s="101"/>
      <c r="CJ228" s="101"/>
      <c r="CK228" s="101"/>
      <c r="CL228" s="101"/>
      <c r="CM228" s="101"/>
      <c r="CN228" s="101"/>
      <c r="CO228" s="101"/>
      <c r="CP228" s="101"/>
      <c r="CQ228" s="101"/>
      <c r="CR228" s="101"/>
      <c r="CS228" s="101"/>
      <c r="CT228" s="101"/>
      <c r="CU228" s="101"/>
      <c r="CV228" s="101"/>
      <c r="CW228" s="101"/>
      <c r="CX228" s="101"/>
      <c r="CY228" s="101"/>
      <c r="CZ228" s="101"/>
      <c r="DA228" s="1"/>
      <c r="DB228" s="1"/>
      <c r="DC228" s="1"/>
      <c r="DD228" s="1"/>
      <c r="DE228" s="1"/>
      <c r="DF228" s="1"/>
    </row>
    <row r="229" spans="1:110" ht="12.75">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101"/>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13"/>
      <c r="CD229" s="113"/>
      <c r="CE229" s="113"/>
      <c r="CF229" s="113"/>
      <c r="CG229" s="113"/>
      <c r="CH229" s="101"/>
      <c r="CI229" s="101"/>
      <c r="CJ229" s="101"/>
      <c r="CK229" s="101"/>
      <c r="CL229" s="101"/>
      <c r="CM229" s="101"/>
      <c r="CN229" s="101"/>
      <c r="CO229" s="101"/>
      <c r="CP229" s="101"/>
      <c r="CQ229" s="101"/>
      <c r="CR229" s="101"/>
      <c r="CS229" s="101"/>
      <c r="CT229" s="101"/>
      <c r="CU229" s="101"/>
      <c r="CV229" s="101"/>
      <c r="CW229" s="101"/>
      <c r="CX229" s="101"/>
      <c r="CY229" s="101"/>
      <c r="CZ229" s="101"/>
      <c r="DA229" s="1"/>
      <c r="DB229" s="1"/>
      <c r="DC229" s="1"/>
      <c r="DD229" s="1"/>
      <c r="DE229" s="1"/>
      <c r="DF229" s="1"/>
    </row>
    <row r="230" spans="1:110" ht="12.75">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101"/>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13"/>
      <c r="CD230" s="113"/>
      <c r="CE230" s="113"/>
      <c r="CF230" s="113"/>
      <c r="CG230" s="113"/>
      <c r="CH230" s="101"/>
      <c r="CI230" s="101"/>
      <c r="CJ230" s="101"/>
      <c r="CK230" s="101"/>
      <c r="CL230" s="101"/>
      <c r="CM230" s="101"/>
      <c r="CN230" s="101"/>
      <c r="CO230" s="101"/>
      <c r="CP230" s="101"/>
      <c r="CQ230" s="101"/>
      <c r="CR230" s="101"/>
      <c r="CS230" s="101"/>
      <c r="CT230" s="101"/>
      <c r="CU230" s="101"/>
      <c r="CV230" s="101"/>
      <c r="CW230" s="101"/>
      <c r="CX230" s="101"/>
      <c r="CY230" s="101"/>
      <c r="CZ230" s="101"/>
      <c r="DA230" s="1"/>
      <c r="DB230" s="1"/>
      <c r="DC230" s="1"/>
      <c r="DD230" s="1"/>
      <c r="DE230" s="1"/>
      <c r="DF230" s="1"/>
    </row>
    <row r="231" spans="1:110" ht="12.75">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101"/>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13"/>
      <c r="CD231" s="113"/>
      <c r="CE231" s="113"/>
      <c r="CF231" s="113"/>
      <c r="CG231" s="113"/>
      <c r="CH231" s="101"/>
      <c r="CI231" s="101"/>
      <c r="CJ231" s="101"/>
      <c r="CK231" s="101"/>
      <c r="CL231" s="101"/>
      <c r="CM231" s="101"/>
      <c r="CN231" s="101"/>
      <c r="CO231" s="101"/>
      <c r="CP231" s="101"/>
      <c r="CQ231" s="101"/>
      <c r="CR231" s="101"/>
      <c r="CS231" s="101"/>
      <c r="CT231" s="101"/>
      <c r="CU231" s="101"/>
      <c r="CV231" s="101"/>
      <c r="CW231" s="101"/>
      <c r="CX231" s="101"/>
      <c r="CY231" s="101"/>
      <c r="CZ231" s="101"/>
      <c r="DA231" s="1"/>
      <c r="DB231" s="1"/>
      <c r="DC231" s="1"/>
      <c r="DD231" s="1"/>
      <c r="DE231" s="1"/>
      <c r="DF231" s="1"/>
    </row>
    <row r="232" spans="1:110" ht="12.75">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101"/>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13"/>
      <c r="CD232" s="113"/>
      <c r="CE232" s="113"/>
      <c r="CF232" s="113"/>
      <c r="CG232" s="113"/>
      <c r="CH232" s="101"/>
      <c r="CI232" s="101"/>
      <c r="CJ232" s="101"/>
      <c r="CK232" s="101"/>
      <c r="CL232" s="101"/>
      <c r="CM232" s="101"/>
      <c r="CN232" s="101"/>
      <c r="CO232" s="101"/>
      <c r="CP232" s="101"/>
      <c r="CQ232" s="101"/>
      <c r="CR232" s="101"/>
      <c r="CS232" s="101"/>
      <c r="CT232" s="101"/>
      <c r="CU232" s="101"/>
      <c r="CV232" s="101"/>
      <c r="CW232" s="101"/>
      <c r="CX232" s="101"/>
      <c r="CY232" s="101"/>
      <c r="CZ232" s="101"/>
      <c r="DA232" s="1"/>
      <c r="DB232" s="1"/>
      <c r="DC232" s="1"/>
      <c r="DD232" s="1"/>
      <c r="DE232" s="1"/>
      <c r="DF232" s="1"/>
    </row>
    <row r="233" spans="1:110" ht="12.75">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101"/>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13"/>
      <c r="CD233" s="113"/>
      <c r="CE233" s="113"/>
      <c r="CF233" s="113"/>
      <c r="CG233" s="113"/>
      <c r="CH233" s="101"/>
      <c r="CI233" s="101"/>
      <c r="CJ233" s="101"/>
      <c r="CK233" s="101"/>
      <c r="CL233" s="101"/>
      <c r="CM233" s="101"/>
      <c r="CN233" s="101"/>
      <c r="CO233" s="101"/>
      <c r="CP233" s="101"/>
      <c r="CQ233" s="101"/>
      <c r="CR233" s="101"/>
      <c r="CS233" s="101"/>
      <c r="CT233" s="101"/>
      <c r="CU233" s="101"/>
      <c r="CV233" s="101"/>
      <c r="CW233" s="101"/>
      <c r="CX233" s="101"/>
      <c r="CY233" s="101"/>
      <c r="CZ233" s="101"/>
      <c r="DA233" s="1"/>
      <c r="DB233" s="1"/>
      <c r="DC233" s="1"/>
      <c r="DD233" s="1"/>
      <c r="DE233" s="1"/>
      <c r="DF233" s="1"/>
    </row>
    <row r="234" spans="1:110" ht="12.75">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101"/>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13"/>
      <c r="CD234" s="113"/>
      <c r="CE234" s="113"/>
      <c r="CF234" s="113"/>
      <c r="CG234" s="113"/>
      <c r="CH234" s="101"/>
      <c r="CI234" s="101"/>
      <c r="CJ234" s="101"/>
      <c r="CK234" s="101"/>
      <c r="CL234" s="101"/>
      <c r="CM234" s="101"/>
      <c r="CN234" s="101"/>
      <c r="CO234" s="101"/>
      <c r="CP234" s="101"/>
      <c r="CQ234" s="101"/>
      <c r="CR234" s="101"/>
      <c r="CS234" s="101"/>
      <c r="CT234" s="101"/>
      <c r="CU234" s="101"/>
      <c r="CV234" s="101"/>
      <c r="CW234" s="101"/>
      <c r="CX234" s="101"/>
      <c r="CY234" s="101"/>
      <c r="CZ234" s="101"/>
      <c r="DA234" s="1"/>
      <c r="DB234" s="1"/>
      <c r="DC234" s="1"/>
      <c r="DD234" s="1"/>
      <c r="DE234" s="1"/>
      <c r="DF234" s="1"/>
    </row>
    <row r="235" spans="1:110" ht="12.75">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101"/>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13"/>
      <c r="CD235" s="113"/>
      <c r="CE235" s="113"/>
      <c r="CF235" s="113"/>
      <c r="CG235" s="113"/>
      <c r="CH235" s="101"/>
      <c r="CI235" s="101"/>
      <c r="CJ235" s="101"/>
      <c r="CK235" s="101"/>
      <c r="CL235" s="101"/>
      <c r="CM235" s="101"/>
      <c r="CN235" s="101"/>
      <c r="CO235" s="101"/>
      <c r="CP235" s="101"/>
      <c r="CQ235" s="101"/>
      <c r="CR235" s="101"/>
      <c r="CS235" s="101"/>
      <c r="CT235" s="101"/>
      <c r="CU235" s="101"/>
      <c r="CV235" s="101"/>
      <c r="CW235" s="101"/>
      <c r="CX235" s="101"/>
      <c r="CY235" s="101"/>
      <c r="CZ235" s="101"/>
      <c r="DA235" s="1"/>
      <c r="DB235" s="1"/>
      <c r="DC235" s="1"/>
      <c r="DD235" s="1"/>
      <c r="DE235" s="1"/>
      <c r="DF235" s="1"/>
    </row>
    <row r="236" spans="1:110" ht="12.75">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101"/>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13"/>
      <c r="CD236" s="113"/>
      <c r="CE236" s="113"/>
      <c r="CF236" s="113"/>
      <c r="CG236" s="113"/>
      <c r="CH236" s="101"/>
      <c r="CI236" s="101"/>
      <c r="CJ236" s="101"/>
      <c r="CK236" s="101"/>
      <c r="CL236" s="101"/>
      <c r="CM236" s="101"/>
      <c r="CN236" s="101"/>
      <c r="CO236" s="101"/>
      <c r="CP236" s="101"/>
      <c r="CQ236" s="101"/>
      <c r="CR236" s="101"/>
      <c r="CS236" s="101"/>
      <c r="CT236" s="101"/>
      <c r="CU236" s="101"/>
      <c r="CV236" s="101"/>
      <c r="CW236" s="101"/>
      <c r="CX236" s="101"/>
      <c r="CY236" s="101"/>
      <c r="CZ236" s="101"/>
      <c r="DA236" s="1"/>
      <c r="DB236" s="1"/>
      <c r="DC236" s="1"/>
      <c r="DD236" s="1"/>
      <c r="DE236" s="1"/>
      <c r="DF236" s="1"/>
    </row>
    <row r="237" spans="1:110" ht="12.75">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101"/>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3"/>
      <c r="BZ237" s="103"/>
      <c r="CA237" s="103"/>
      <c r="CB237" s="103"/>
      <c r="CC237" s="113"/>
      <c r="CD237" s="113"/>
      <c r="CE237" s="113"/>
      <c r="CF237" s="113"/>
      <c r="CG237" s="113"/>
      <c r="CH237" s="101"/>
      <c r="CI237" s="101"/>
      <c r="CJ237" s="101"/>
      <c r="CK237" s="101"/>
      <c r="CL237" s="101"/>
      <c r="CM237" s="101"/>
      <c r="CN237" s="101"/>
      <c r="CO237" s="101"/>
      <c r="CP237" s="101"/>
      <c r="CQ237" s="101"/>
      <c r="CR237" s="101"/>
      <c r="CS237" s="101"/>
      <c r="CT237" s="101"/>
      <c r="CU237" s="101"/>
      <c r="CV237" s="101"/>
      <c r="CW237" s="101"/>
      <c r="CX237" s="101"/>
      <c r="CY237" s="101"/>
      <c r="CZ237" s="101"/>
      <c r="DA237" s="1"/>
      <c r="DB237" s="1"/>
      <c r="DC237" s="1"/>
      <c r="DD237" s="1"/>
      <c r="DE237" s="1"/>
      <c r="DF237" s="1"/>
    </row>
    <row r="238" spans="1:110" ht="12.75">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101"/>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13"/>
      <c r="CD238" s="113"/>
      <c r="CE238" s="113"/>
      <c r="CF238" s="113"/>
      <c r="CG238" s="113"/>
      <c r="CH238" s="101"/>
      <c r="CI238" s="101"/>
      <c r="CJ238" s="101"/>
      <c r="CK238" s="101"/>
      <c r="CL238" s="101"/>
      <c r="CM238" s="101"/>
      <c r="CN238" s="101"/>
      <c r="CO238" s="101"/>
      <c r="CP238" s="101"/>
      <c r="CQ238" s="101"/>
      <c r="CR238" s="101"/>
      <c r="CS238" s="101"/>
      <c r="CT238" s="101"/>
      <c r="CU238" s="101"/>
      <c r="CV238" s="101"/>
      <c r="CW238" s="101"/>
      <c r="CX238" s="101"/>
      <c r="CY238" s="101"/>
      <c r="CZ238" s="101"/>
      <c r="DA238" s="1"/>
      <c r="DB238" s="1"/>
      <c r="DC238" s="1"/>
      <c r="DD238" s="1"/>
      <c r="DE238" s="1"/>
      <c r="DF238" s="1"/>
    </row>
    <row r="239" spans="1:110" ht="12.75">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101"/>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13"/>
      <c r="CD239" s="113"/>
      <c r="CE239" s="113"/>
      <c r="CF239" s="113"/>
      <c r="CG239" s="113"/>
      <c r="CH239" s="101"/>
      <c r="CI239" s="101"/>
      <c r="CJ239" s="101"/>
      <c r="CK239" s="101"/>
      <c r="CL239" s="101"/>
      <c r="CM239" s="101"/>
      <c r="CN239" s="101"/>
      <c r="CO239" s="101"/>
      <c r="CP239" s="101"/>
      <c r="CQ239" s="101"/>
      <c r="CR239" s="101"/>
      <c r="CS239" s="101"/>
      <c r="CT239" s="101"/>
      <c r="CU239" s="101"/>
      <c r="CV239" s="101"/>
      <c r="CW239" s="101"/>
      <c r="CX239" s="101"/>
      <c r="CY239" s="101"/>
      <c r="CZ239" s="101"/>
      <c r="DA239" s="1"/>
      <c r="DB239" s="1"/>
      <c r="DC239" s="1"/>
      <c r="DD239" s="1"/>
      <c r="DE239" s="1"/>
      <c r="DF239" s="1"/>
    </row>
    <row r="240" spans="1:110" ht="12.75">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101"/>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c r="BZ240" s="103"/>
      <c r="CA240" s="103"/>
      <c r="CB240" s="103"/>
      <c r="CC240" s="113"/>
      <c r="CD240" s="113"/>
      <c r="CE240" s="113"/>
      <c r="CF240" s="113"/>
      <c r="CG240" s="113"/>
      <c r="CH240" s="101"/>
      <c r="CI240" s="101"/>
      <c r="CJ240" s="101"/>
      <c r="CK240" s="101"/>
      <c r="CL240" s="101"/>
      <c r="CM240" s="101"/>
      <c r="CN240" s="101"/>
      <c r="CO240" s="101"/>
      <c r="CP240" s="101"/>
      <c r="CQ240" s="101"/>
      <c r="CR240" s="101"/>
      <c r="CS240" s="101"/>
      <c r="CT240" s="101"/>
      <c r="CU240" s="101"/>
      <c r="CV240" s="101"/>
      <c r="CW240" s="101"/>
      <c r="CX240" s="101"/>
      <c r="CY240" s="101"/>
      <c r="CZ240" s="101"/>
      <c r="DA240" s="1"/>
      <c r="DB240" s="1"/>
      <c r="DC240" s="1"/>
      <c r="DD240" s="1"/>
      <c r="DE240" s="1"/>
      <c r="DF240" s="1"/>
    </row>
    <row r="241" spans="1:110" ht="12.75">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101"/>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3"/>
      <c r="BZ241" s="103"/>
      <c r="CA241" s="103"/>
      <c r="CB241" s="103"/>
      <c r="CC241" s="113"/>
      <c r="CD241" s="113"/>
      <c r="CE241" s="113"/>
      <c r="CF241" s="113"/>
      <c r="CG241" s="113"/>
      <c r="CH241" s="101"/>
      <c r="CI241" s="101"/>
      <c r="CJ241" s="101"/>
      <c r="CK241" s="101"/>
      <c r="CL241" s="101"/>
      <c r="CM241" s="101"/>
      <c r="CN241" s="101"/>
      <c r="CO241" s="101"/>
      <c r="CP241" s="101"/>
      <c r="CQ241" s="101"/>
      <c r="CR241" s="101"/>
      <c r="CS241" s="101"/>
      <c r="CT241" s="101"/>
      <c r="CU241" s="101"/>
      <c r="CV241" s="101"/>
      <c r="CW241" s="101"/>
      <c r="CX241" s="101"/>
      <c r="CY241" s="101"/>
      <c r="CZ241" s="101"/>
      <c r="DA241" s="1"/>
      <c r="DB241" s="1"/>
      <c r="DC241" s="1"/>
      <c r="DD241" s="1"/>
      <c r="DE241" s="1"/>
      <c r="DF241" s="1"/>
    </row>
    <row r="242" spans="1:110" ht="12.75">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101"/>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3"/>
      <c r="BZ242" s="103"/>
      <c r="CA242" s="103"/>
      <c r="CB242" s="103"/>
      <c r="CC242" s="113"/>
      <c r="CD242" s="113"/>
      <c r="CE242" s="113"/>
      <c r="CF242" s="113"/>
      <c r="CG242" s="113"/>
      <c r="CH242" s="101"/>
      <c r="CI242" s="101"/>
      <c r="CJ242" s="101"/>
      <c r="CK242" s="101"/>
      <c r="CL242" s="101"/>
      <c r="CM242" s="101"/>
      <c r="CN242" s="101"/>
      <c r="CO242" s="101"/>
      <c r="CP242" s="101"/>
      <c r="CQ242" s="101"/>
      <c r="CR242" s="101"/>
      <c r="CS242" s="101"/>
      <c r="CT242" s="101"/>
      <c r="CU242" s="101"/>
      <c r="CV242" s="101"/>
      <c r="CW242" s="101"/>
      <c r="CX242" s="101"/>
      <c r="CY242" s="101"/>
      <c r="CZ242" s="101"/>
      <c r="DA242" s="1"/>
      <c r="DB242" s="1"/>
      <c r="DC242" s="1"/>
      <c r="DD242" s="1"/>
      <c r="DE242" s="1"/>
      <c r="DF242" s="1"/>
    </row>
    <row r="243" spans="1:110" ht="12.75">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101"/>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3"/>
      <c r="BZ243" s="103"/>
      <c r="CA243" s="103"/>
      <c r="CB243" s="103"/>
      <c r="CC243" s="113"/>
      <c r="CD243" s="113"/>
      <c r="CE243" s="113"/>
      <c r="CF243" s="113"/>
      <c r="CG243" s="113"/>
      <c r="CH243" s="101"/>
      <c r="CI243" s="101"/>
      <c r="CJ243" s="101"/>
      <c r="CK243" s="101"/>
      <c r="CL243" s="101"/>
      <c r="CM243" s="101"/>
      <c r="CN243" s="101"/>
      <c r="CO243" s="101"/>
      <c r="CP243" s="101"/>
      <c r="CQ243" s="101"/>
      <c r="CR243" s="101"/>
      <c r="CS243" s="101"/>
      <c r="CT243" s="101"/>
      <c r="CU243" s="101"/>
      <c r="CV243" s="101"/>
      <c r="CW243" s="101"/>
      <c r="CX243" s="101"/>
      <c r="CY243" s="101"/>
      <c r="CZ243" s="101"/>
      <c r="DA243" s="1"/>
      <c r="DB243" s="1"/>
      <c r="DC243" s="1"/>
      <c r="DD243" s="1"/>
      <c r="DE243" s="1"/>
      <c r="DF243" s="1"/>
    </row>
    <row r="244" spans="1:110" ht="12.75">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101"/>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3"/>
      <c r="BZ244" s="103"/>
      <c r="CA244" s="103"/>
      <c r="CB244" s="103"/>
      <c r="CC244" s="113"/>
      <c r="CD244" s="113"/>
      <c r="CE244" s="113"/>
      <c r="CF244" s="113"/>
      <c r="CG244" s="113"/>
      <c r="CH244" s="101"/>
      <c r="CI244" s="101"/>
      <c r="CJ244" s="101"/>
      <c r="CK244" s="101"/>
      <c r="CL244" s="101"/>
      <c r="CM244" s="101"/>
      <c r="CN244" s="101"/>
      <c r="CO244" s="101"/>
      <c r="CP244" s="101"/>
      <c r="CQ244" s="101"/>
      <c r="CR244" s="101"/>
      <c r="CS244" s="101"/>
      <c r="CT244" s="101"/>
      <c r="CU244" s="101"/>
      <c r="CV244" s="101"/>
      <c r="CW244" s="101"/>
      <c r="CX244" s="101"/>
      <c r="CY244" s="101"/>
      <c r="CZ244" s="101"/>
      <c r="DA244" s="1"/>
      <c r="DB244" s="1"/>
      <c r="DC244" s="1"/>
      <c r="DD244" s="1"/>
      <c r="DE244" s="1"/>
      <c r="DF244" s="1"/>
    </row>
    <row r="245" spans="1:110" ht="12.75">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101"/>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13"/>
      <c r="CD245" s="113"/>
      <c r="CE245" s="113"/>
      <c r="CF245" s="113"/>
      <c r="CG245" s="113"/>
      <c r="CH245" s="101"/>
      <c r="CI245" s="101"/>
      <c r="CJ245" s="101"/>
      <c r="CK245" s="101"/>
      <c r="CL245" s="101"/>
      <c r="CM245" s="101"/>
      <c r="CN245" s="101"/>
      <c r="CO245" s="101"/>
      <c r="CP245" s="101"/>
      <c r="CQ245" s="101"/>
      <c r="CR245" s="101"/>
      <c r="CS245" s="101"/>
      <c r="CT245" s="101"/>
      <c r="CU245" s="101"/>
      <c r="CV245" s="101"/>
      <c r="CW245" s="101"/>
      <c r="CX245" s="101"/>
      <c r="CY245" s="101"/>
      <c r="CZ245" s="101"/>
      <c r="DA245" s="1"/>
      <c r="DB245" s="1"/>
      <c r="DC245" s="1"/>
      <c r="DD245" s="1"/>
      <c r="DE245" s="1"/>
      <c r="DF245" s="1"/>
    </row>
    <row r="246" spans="1:110" ht="12.75">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101"/>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3"/>
      <c r="BZ246" s="103"/>
      <c r="CA246" s="103"/>
      <c r="CB246" s="103"/>
      <c r="CC246" s="113"/>
      <c r="CD246" s="113"/>
      <c r="CE246" s="113"/>
      <c r="CF246" s="113"/>
      <c r="CG246" s="113"/>
      <c r="CH246" s="101"/>
      <c r="CI246" s="101"/>
      <c r="CJ246" s="101"/>
      <c r="CK246" s="101"/>
      <c r="CL246" s="101"/>
      <c r="CM246" s="101"/>
      <c r="CN246" s="101"/>
      <c r="CO246" s="101"/>
      <c r="CP246" s="101"/>
      <c r="CQ246" s="101"/>
      <c r="CR246" s="101"/>
      <c r="CS246" s="101"/>
      <c r="CT246" s="101"/>
      <c r="CU246" s="101"/>
      <c r="CV246" s="101"/>
      <c r="CW246" s="101"/>
      <c r="CX246" s="101"/>
      <c r="CY246" s="101"/>
      <c r="CZ246" s="101"/>
      <c r="DA246" s="1"/>
      <c r="DB246" s="1"/>
      <c r="DC246" s="1"/>
      <c r="DD246" s="1"/>
      <c r="DE246" s="1"/>
      <c r="DF246" s="1"/>
    </row>
    <row r="247" spans="1:110" ht="12.75">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101"/>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3"/>
      <c r="BZ247" s="103"/>
      <c r="CA247" s="103"/>
      <c r="CB247" s="103"/>
      <c r="CC247" s="113"/>
      <c r="CD247" s="113"/>
      <c r="CE247" s="113"/>
      <c r="CF247" s="113"/>
      <c r="CG247" s="113"/>
      <c r="CH247" s="101"/>
      <c r="CI247" s="101"/>
      <c r="CJ247" s="101"/>
      <c r="CK247" s="101"/>
      <c r="CL247" s="101"/>
      <c r="CM247" s="101"/>
      <c r="CN247" s="101"/>
      <c r="CO247" s="101"/>
      <c r="CP247" s="101"/>
      <c r="CQ247" s="101"/>
      <c r="CR247" s="101"/>
      <c r="CS247" s="101"/>
      <c r="CT247" s="101"/>
      <c r="CU247" s="101"/>
      <c r="CV247" s="101"/>
      <c r="CW247" s="101"/>
      <c r="CX247" s="101"/>
      <c r="CY247" s="101"/>
      <c r="CZ247" s="101"/>
      <c r="DA247" s="1"/>
      <c r="DB247" s="1"/>
      <c r="DC247" s="1"/>
      <c r="DD247" s="1"/>
      <c r="DE247" s="1"/>
      <c r="DF247" s="1"/>
    </row>
    <row r="248" spans="1:110" ht="12.75">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101"/>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13"/>
      <c r="CD248" s="113"/>
      <c r="CE248" s="113"/>
      <c r="CF248" s="113"/>
      <c r="CG248" s="113"/>
      <c r="CH248" s="101"/>
      <c r="CI248" s="101"/>
      <c r="CJ248" s="101"/>
      <c r="CK248" s="101"/>
      <c r="CL248" s="101"/>
      <c r="CM248" s="101"/>
      <c r="CN248" s="101"/>
      <c r="CO248" s="101"/>
      <c r="CP248" s="101"/>
      <c r="CQ248" s="101"/>
      <c r="CR248" s="101"/>
      <c r="CS248" s="101"/>
      <c r="CT248" s="101"/>
      <c r="CU248" s="101"/>
      <c r="CV248" s="101"/>
      <c r="CW248" s="101"/>
      <c r="CX248" s="101"/>
      <c r="CY248" s="101"/>
      <c r="CZ248" s="101"/>
      <c r="DA248" s="1"/>
      <c r="DB248" s="1"/>
      <c r="DC248" s="1"/>
      <c r="DD248" s="1"/>
      <c r="DE248" s="1"/>
      <c r="DF248" s="1"/>
    </row>
    <row r="249" spans="1:110" ht="12.75">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101"/>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13"/>
      <c r="CD249" s="113"/>
      <c r="CE249" s="113"/>
      <c r="CF249" s="113"/>
      <c r="CG249" s="113"/>
      <c r="CH249" s="101"/>
      <c r="CI249" s="101"/>
      <c r="CJ249" s="101"/>
      <c r="CK249" s="101"/>
      <c r="CL249" s="101"/>
      <c r="CM249" s="101"/>
      <c r="CN249" s="101"/>
      <c r="CO249" s="101"/>
      <c r="CP249" s="101"/>
      <c r="CQ249" s="101"/>
      <c r="CR249" s="101"/>
      <c r="CS249" s="101"/>
      <c r="CT249" s="101"/>
      <c r="CU249" s="101"/>
      <c r="CV249" s="101"/>
      <c r="CW249" s="101"/>
      <c r="CX249" s="101"/>
      <c r="CY249" s="101"/>
      <c r="CZ249" s="101"/>
      <c r="DA249" s="1"/>
      <c r="DB249" s="1"/>
      <c r="DC249" s="1"/>
      <c r="DD249" s="1"/>
      <c r="DE249" s="1"/>
      <c r="DF249" s="1"/>
    </row>
    <row r="250" spans="1:110" ht="12.75">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101"/>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13"/>
      <c r="CD250" s="113"/>
      <c r="CE250" s="113"/>
      <c r="CF250" s="113"/>
      <c r="CG250" s="113"/>
      <c r="CH250" s="101"/>
      <c r="CI250" s="101"/>
      <c r="CJ250" s="101"/>
      <c r="CK250" s="101"/>
      <c r="CL250" s="101"/>
      <c r="CM250" s="101"/>
      <c r="CN250" s="101"/>
      <c r="CO250" s="101"/>
      <c r="CP250" s="101"/>
      <c r="CQ250" s="101"/>
      <c r="CR250" s="101"/>
      <c r="CS250" s="101"/>
      <c r="CT250" s="101"/>
      <c r="CU250" s="101"/>
      <c r="CV250" s="101"/>
      <c r="CW250" s="101"/>
      <c r="CX250" s="101"/>
      <c r="CY250" s="101"/>
      <c r="CZ250" s="101"/>
      <c r="DA250" s="1"/>
      <c r="DB250" s="1"/>
      <c r="DC250" s="1"/>
      <c r="DD250" s="1"/>
      <c r="DE250" s="1"/>
      <c r="DF250" s="1"/>
    </row>
    <row r="251" spans="1:110" ht="12.75">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101"/>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13"/>
      <c r="CD251" s="113"/>
      <c r="CE251" s="113"/>
      <c r="CF251" s="113"/>
      <c r="CG251" s="113"/>
      <c r="CH251" s="101"/>
      <c r="CI251" s="101"/>
      <c r="CJ251" s="101"/>
      <c r="CK251" s="101"/>
      <c r="CL251" s="101"/>
      <c r="CM251" s="101"/>
      <c r="CN251" s="101"/>
      <c r="CO251" s="101"/>
      <c r="CP251" s="101"/>
      <c r="CQ251" s="101"/>
      <c r="CR251" s="101"/>
      <c r="CS251" s="101"/>
      <c r="CT251" s="101"/>
      <c r="CU251" s="101"/>
      <c r="CV251" s="101"/>
      <c r="CW251" s="101"/>
      <c r="CX251" s="101"/>
      <c r="CY251" s="101"/>
      <c r="CZ251" s="101"/>
      <c r="DA251" s="1"/>
      <c r="DB251" s="1"/>
      <c r="DC251" s="1"/>
      <c r="DD251" s="1"/>
      <c r="DE251" s="1"/>
      <c r="DF251" s="1"/>
    </row>
    <row r="252" spans="1:110" ht="12.75">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101"/>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13"/>
      <c r="CD252" s="113"/>
      <c r="CE252" s="113"/>
      <c r="CF252" s="113"/>
      <c r="CG252" s="113"/>
      <c r="CH252" s="101"/>
      <c r="CI252" s="101"/>
      <c r="CJ252" s="101"/>
      <c r="CK252" s="101"/>
      <c r="CL252" s="101"/>
      <c r="CM252" s="101"/>
      <c r="CN252" s="101"/>
      <c r="CO252" s="101"/>
      <c r="CP252" s="101"/>
      <c r="CQ252" s="101"/>
      <c r="CR252" s="101"/>
      <c r="CS252" s="101"/>
      <c r="CT252" s="101"/>
      <c r="CU252" s="101"/>
      <c r="CV252" s="101"/>
      <c r="CW252" s="101"/>
      <c r="CX252" s="101"/>
      <c r="CY252" s="101"/>
      <c r="CZ252" s="101"/>
      <c r="DA252" s="1"/>
      <c r="DB252" s="1"/>
      <c r="DC252" s="1"/>
      <c r="DD252" s="1"/>
      <c r="DE252" s="1"/>
      <c r="DF252" s="1"/>
    </row>
    <row r="253" spans="1:110" ht="12.75">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101"/>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13"/>
      <c r="CD253" s="113"/>
      <c r="CE253" s="113"/>
      <c r="CF253" s="113"/>
      <c r="CG253" s="113"/>
      <c r="CH253" s="101"/>
      <c r="CI253" s="101"/>
      <c r="CJ253" s="101"/>
      <c r="CK253" s="101"/>
      <c r="CL253" s="101"/>
      <c r="CM253" s="101"/>
      <c r="CN253" s="101"/>
      <c r="CO253" s="101"/>
      <c r="CP253" s="101"/>
      <c r="CQ253" s="101"/>
      <c r="CR253" s="101"/>
      <c r="CS253" s="101"/>
      <c r="CT253" s="101"/>
      <c r="CU253" s="101"/>
      <c r="CV253" s="101"/>
      <c r="CW253" s="101"/>
      <c r="CX253" s="101"/>
      <c r="CY253" s="101"/>
      <c r="CZ253" s="101"/>
      <c r="DA253" s="1"/>
      <c r="DB253" s="1"/>
      <c r="DC253" s="1"/>
      <c r="DD253" s="1"/>
      <c r="DE253" s="1"/>
      <c r="DF253" s="1"/>
    </row>
    <row r="254" spans="1:110" ht="12.75">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101"/>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13"/>
      <c r="CD254" s="113"/>
      <c r="CE254" s="113"/>
      <c r="CF254" s="113"/>
      <c r="CG254" s="113"/>
      <c r="CH254" s="101"/>
      <c r="CI254" s="101"/>
      <c r="CJ254" s="101"/>
      <c r="CK254" s="101"/>
      <c r="CL254" s="101"/>
      <c r="CM254" s="101"/>
      <c r="CN254" s="101"/>
      <c r="CO254" s="101"/>
      <c r="CP254" s="101"/>
      <c r="CQ254" s="101"/>
      <c r="CR254" s="101"/>
      <c r="CS254" s="101"/>
      <c r="CT254" s="101"/>
      <c r="CU254" s="101"/>
      <c r="CV254" s="101"/>
      <c r="CW254" s="101"/>
      <c r="CX254" s="101"/>
      <c r="CY254" s="101"/>
      <c r="CZ254" s="101"/>
      <c r="DA254" s="1"/>
      <c r="DB254" s="1"/>
      <c r="DC254" s="1"/>
      <c r="DD254" s="1"/>
      <c r="DE254" s="1"/>
      <c r="DF254" s="1"/>
    </row>
    <row r="255" spans="1:110" ht="12.75">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101"/>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13"/>
      <c r="CD255" s="113"/>
      <c r="CE255" s="113"/>
      <c r="CF255" s="113"/>
      <c r="CG255" s="113"/>
      <c r="CH255" s="101"/>
      <c r="CI255" s="101"/>
      <c r="CJ255" s="101"/>
      <c r="CK255" s="101"/>
      <c r="CL255" s="101"/>
      <c r="CM255" s="101"/>
      <c r="CN255" s="101"/>
      <c r="CO255" s="101"/>
      <c r="CP255" s="101"/>
      <c r="CQ255" s="101"/>
      <c r="CR255" s="101"/>
      <c r="CS255" s="101"/>
      <c r="CT255" s="101"/>
      <c r="CU255" s="101"/>
      <c r="CV255" s="101"/>
      <c r="CW255" s="101"/>
      <c r="CX255" s="101"/>
      <c r="CY255" s="101"/>
      <c r="CZ255" s="101"/>
      <c r="DA255" s="1"/>
      <c r="DB255" s="1"/>
      <c r="DC255" s="1"/>
      <c r="DD255" s="1"/>
      <c r="DE255" s="1"/>
      <c r="DF255" s="1"/>
    </row>
    <row r="256" spans="1:110" ht="12.75">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101"/>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3"/>
      <c r="BZ256" s="103"/>
      <c r="CA256" s="103"/>
      <c r="CB256" s="103"/>
      <c r="CC256" s="113"/>
      <c r="CD256" s="113"/>
      <c r="CE256" s="113"/>
      <c r="CF256" s="113"/>
      <c r="CG256" s="113"/>
      <c r="CH256" s="101"/>
      <c r="CI256" s="101"/>
      <c r="CJ256" s="101"/>
      <c r="CK256" s="101"/>
      <c r="CL256" s="101"/>
      <c r="CM256" s="101"/>
      <c r="CN256" s="101"/>
      <c r="CO256" s="101"/>
      <c r="CP256" s="101"/>
      <c r="CQ256" s="101"/>
      <c r="CR256" s="101"/>
      <c r="CS256" s="101"/>
      <c r="CT256" s="101"/>
      <c r="CU256" s="101"/>
      <c r="CV256" s="101"/>
      <c r="CW256" s="101"/>
      <c r="CX256" s="101"/>
      <c r="CY256" s="101"/>
      <c r="CZ256" s="101"/>
      <c r="DA256" s="1"/>
      <c r="DB256" s="1"/>
      <c r="DC256" s="1"/>
      <c r="DD256" s="1"/>
      <c r="DE256" s="1"/>
      <c r="DF256" s="1"/>
    </row>
    <row r="257" spans="1:110" ht="12.75">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101"/>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13"/>
      <c r="CD257" s="113"/>
      <c r="CE257" s="113"/>
      <c r="CF257" s="113"/>
      <c r="CG257" s="113"/>
      <c r="CH257" s="101"/>
      <c r="CI257" s="101"/>
      <c r="CJ257" s="101"/>
      <c r="CK257" s="101"/>
      <c r="CL257" s="101"/>
      <c r="CM257" s="101"/>
      <c r="CN257" s="101"/>
      <c r="CO257" s="101"/>
      <c r="CP257" s="101"/>
      <c r="CQ257" s="101"/>
      <c r="CR257" s="101"/>
      <c r="CS257" s="101"/>
      <c r="CT257" s="101"/>
      <c r="CU257" s="101"/>
      <c r="CV257" s="101"/>
      <c r="CW257" s="101"/>
      <c r="CX257" s="101"/>
      <c r="CY257" s="101"/>
      <c r="CZ257" s="101"/>
      <c r="DA257" s="1"/>
      <c r="DB257" s="1"/>
      <c r="DC257" s="1"/>
      <c r="DD257" s="1"/>
      <c r="DE257" s="1"/>
      <c r="DF257" s="1"/>
    </row>
    <row r="258" spans="1:110" ht="12.75">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101"/>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c r="BZ258" s="103"/>
      <c r="CA258" s="103"/>
      <c r="CB258" s="103"/>
      <c r="CC258" s="113"/>
      <c r="CD258" s="113"/>
      <c r="CE258" s="113"/>
      <c r="CF258" s="113"/>
      <c r="CG258" s="113"/>
      <c r="CH258" s="101"/>
      <c r="CI258" s="101"/>
      <c r="CJ258" s="101"/>
      <c r="CK258" s="101"/>
      <c r="CL258" s="101"/>
      <c r="CM258" s="101"/>
      <c r="CN258" s="101"/>
      <c r="CO258" s="101"/>
      <c r="CP258" s="101"/>
      <c r="CQ258" s="101"/>
      <c r="CR258" s="101"/>
      <c r="CS258" s="101"/>
      <c r="CT258" s="101"/>
      <c r="CU258" s="101"/>
      <c r="CV258" s="101"/>
      <c r="CW258" s="101"/>
      <c r="CX258" s="101"/>
      <c r="CY258" s="101"/>
      <c r="CZ258" s="101"/>
      <c r="DA258" s="1"/>
      <c r="DB258" s="1"/>
      <c r="DC258" s="1"/>
      <c r="DD258" s="1"/>
      <c r="DE258" s="1"/>
      <c r="DF258" s="1"/>
    </row>
    <row r="259" spans="1:110" ht="12.75">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101"/>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13"/>
      <c r="CD259" s="113"/>
      <c r="CE259" s="113"/>
      <c r="CF259" s="113"/>
      <c r="CG259" s="113"/>
      <c r="CH259" s="101"/>
      <c r="CI259" s="101"/>
      <c r="CJ259" s="101"/>
      <c r="CK259" s="101"/>
      <c r="CL259" s="101"/>
      <c r="CM259" s="101"/>
      <c r="CN259" s="101"/>
      <c r="CO259" s="101"/>
      <c r="CP259" s="101"/>
      <c r="CQ259" s="101"/>
      <c r="CR259" s="101"/>
      <c r="CS259" s="101"/>
      <c r="CT259" s="101"/>
      <c r="CU259" s="101"/>
      <c r="CV259" s="101"/>
      <c r="CW259" s="101"/>
      <c r="CX259" s="101"/>
      <c r="CY259" s="101"/>
      <c r="CZ259" s="101"/>
      <c r="DA259" s="1"/>
      <c r="DB259" s="1"/>
      <c r="DC259" s="1"/>
      <c r="DD259" s="1"/>
      <c r="DE259" s="1"/>
      <c r="DF259" s="1"/>
    </row>
    <row r="260" spans="1:110" ht="12.75">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101"/>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13"/>
      <c r="CD260" s="113"/>
      <c r="CE260" s="113"/>
      <c r="CF260" s="113"/>
      <c r="CG260" s="113"/>
      <c r="CH260" s="101"/>
      <c r="CI260" s="101"/>
      <c r="CJ260" s="101"/>
      <c r="CK260" s="101"/>
      <c r="CL260" s="101"/>
      <c r="CM260" s="101"/>
      <c r="CN260" s="101"/>
      <c r="CO260" s="101"/>
      <c r="CP260" s="101"/>
      <c r="CQ260" s="101"/>
      <c r="CR260" s="101"/>
      <c r="CS260" s="101"/>
      <c r="CT260" s="101"/>
      <c r="CU260" s="101"/>
      <c r="CV260" s="101"/>
      <c r="CW260" s="101"/>
      <c r="CX260" s="101"/>
      <c r="CY260" s="101"/>
      <c r="CZ260" s="101"/>
      <c r="DA260" s="1"/>
      <c r="DB260" s="1"/>
      <c r="DC260" s="1"/>
      <c r="DD260" s="1"/>
      <c r="DE260" s="1"/>
      <c r="DF260" s="1"/>
    </row>
    <row r="261" spans="1:110" ht="12.75">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101"/>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13"/>
      <c r="CD261" s="113"/>
      <c r="CE261" s="113"/>
      <c r="CF261" s="113"/>
      <c r="CG261" s="113"/>
      <c r="CH261" s="101"/>
      <c r="CI261" s="101"/>
      <c r="CJ261" s="101"/>
      <c r="CK261" s="101"/>
      <c r="CL261" s="101"/>
      <c r="CM261" s="101"/>
      <c r="CN261" s="101"/>
      <c r="CO261" s="101"/>
      <c r="CP261" s="101"/>
      <c r="CQ261" s="101"/>
      <c r="CR261" s="101"/>
      <c r="CS261" s="101"/>
      <c r="CT261" s="101"/>
      <c r="CU261" s="101"/>
      <c r="CV261" s="101"/>
      <c r="CW261" s="101"/>
      <c r="CX261" s="101"/>
      <c r="CY261" s="101"/>
      <c r="CZ261" s="101"/>
      <c r="DA261" s="1"/>
      <c r="DB261" s="1"/>
      <c r="DC261" s="1"/>
      <c r="DD261" s="1"/>
      <c r="DE261" s="1"/>
      <c r="DF261" s="1"/>
    </row>
    <row r="262" spans="1:110" ht="12.7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101"/>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13"/>
      <c r="CD262" s="113"/>
      <c r="CE262" s="113"/>
      <c r="CF262" s="113"/>
      <c r="CG262" s="113"/>
      <c r="CH262" s="101"/>
      <c r="CI262" s="101"/>
      <c r="CJ262" s="101"/>
      <c r="CK262" s="101"/>
      <c r="CL262" s="101"/>
      <c r="CM262" s="101"/>
      <c r="CN262" s="101"/>
      <c r="CO262" s="101"/>
      <c r="CP262" s="101"/>
      <c r="CQ262" s="101"/>
      <c r="CR262" s="101"/>
      <c r="CS262" s="101"/>
      <c r="CT262" s="101"/>
      <c r="CU262" s="101"/>
      <c r="CV262" s="101"/>
      <c r="CW262" s="101"/>
      <c r="CX262" s="101"/>
      <c r="CY262" s="101"/>
      <c r="CZ262" s="101"/>
      <c r="DA262" s="1"/>
      <c r="DB262" s="1"/>
      <c r="DC262" s="1"/>
      <c r="DD262" s="1"/>
      <c r="DE262" s="1"/>
      <c r="DF262" s="1"/>
    </row>
    <row r="263" spans="1:110" ht="12.75">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101"/>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13"/>
      <c r="CD263" s="113"/>
      <c r="CE263" s="113"/>
      <c r="CF263" s="113"/>
      <c r="CG263" s="113"/>
      <c r="CH263" s="101"/>
      <c r="CI263" s="101"/>
      <c r="CJ263" s="101"/>
      <c r="CK263" s="101"/>
      <c r="CL263" s="101"/>
      <c r="CM263" s="101"/>
      <c r="CN263" s="101"/>
      <c r="CO263" s="101"/>
      <c r="CP263" s="101"/>
      <c r="CQ263" s="101"/>
      <c r="CR263" s="101"/>
      <c r="CS263" s="101"/>
      <c r="CT263" s="101"/>
      <c r="CU263" s="101"/>
      <c r="CV263" s="101"/>
      <c r="CW263" s="101"/>
      <c r="CX263" s="101"/>
      <c r="CY263" s="101"/>
      <c r="CZ263" s="101"/>
      <c r="DA263" s="1"/>
      <c r="DB263" s="1"/>
      <c r="DC263" s="1"/>
      <c r="DD263" s="1"/>
      <c r="DE263" s="1"/>
      <c r="DF263" s="1"/>
    </row>
    <row r="264" spans="1:110" ht="12.75">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101"/>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13"/>
      <c r="CD264" s="113"/>
      <c r="CE264" s="113"/>
      <c r="CF264" s="113"/>
      <c r="CG264" s="113"/>
      <c r="CH264" s="101"/>
      <c r="CI264" s="101"/>
      <c r="CJ264" s="101"/>
      <c r="CK264" s="101"/>
      <c r="CL264" s="101"/>
      <c r="CM264" s="101"/>
      <c r="CN264" s="101"/>
      <c r="CO264" s="101"/>
      <c r="CP264" s="101"/>
      <c r="CQ264" s="101"/>
      <c r="CR264" s="101"/>
      <c r="CS264" s="101"/>
      <c r="CT264" s="101"/>
      <c r="CU264" s="101"/>
      <c r="CV264" s="101"/>
      <c r="CW264" s="101"/>
      <c r="CX264" s="101"/>
      <c r="CY264" s="101"/>
      <c r="CZ264" s="101"/>
      <c r="DA264" s="1"/>
      <c r="DB264" s="1"/>
      <c r="DC264" s="1"/>
      <c r="DD264" s="1"/>
      <c r="DE264" s="1"/>
      <c r="DF264" s="1"/>
    </row>
    <row r="265" spans="1:110" ht="12.7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101"/>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13"/>
      <c r="CD265" s="113"/>
      <c r="CE265" s="113"/>
      <c r="CF265" s="113"/>
      <c r="CG265" s="113"/>
      <c r="CH265" s="101"/>
      <c r="CI265" s="101"/>
      <c r="CJ265" s="101"/>
      <c r="CK265" s="101"/>
      <c r="CL265" s="101"/>
      <c r="CM265" s="101"/>
      <c r="CN265" s="101"/>
      <c r="CO265" s="101"/>
      <c r="CP265" s="101"/>
      <c r="CQ265" s="101"/>
      <c r="CR265" s="101"/>
      <c r="CS265" s="101"/>
      <c r="CT265" s="101"/>
      <c r="CU265" s="101"/>
      <c r="CV265" s="101"/>
      <c r="CW265" s="101"/>
      <c r="CX265" s="101"/>
      <c r="CY265" s="101"/>
      <c r="CZ265" s="101"/>
      <c r="DA265" s="1"/>
      <c r="DB265" s="1"/>
      <c r="DC265" s="1"/>
      <c r="DD265" s="1"/>
      <c r="DE265" s="1"/>
      <c r="DF265" s="1"/>
    </row>
    <row r="266" spans="1:110" ht="12.75">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101"/>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13"/>
      <c r="CD266" s="113"/>
      <c r="CE266" s="113"/>
      <c r="CF266" s="113"/>
      <c r="CG266" s="113"/>
      <c r="CH266" s="101"/>
      <c r="CI266" s="101"/>
      <c r="CJ266" s="101"/>
      <c r="CK266" s="101"/>
      <c r="CL266" s="101"/>
      <c r="CM266" s="101"/>
      <c r="CN266" s="101"/>
      <c r="CO266" s="101"/>
      <c r="CP266" s="101"/>
      <c r="CQ266" s="101"/>
      <c r="CR266" s="101"/>
      <c r="CS266" s="101"/>
      <c r="CT266" s="101"/>
      <c r="CU266" s="101"/>
      <c r="CV266" s="101"/>
      <c r="CW266" s="101"/>
      <c r="CX266" s="101"/>
      <c r="CY266" s="101"/>
      <c r="CZ266" s="101"/>
      <c r="DA266" s="1"/>
      <c r="DB266" s="1"/>
      <c r="DC266" s="1"/>
      <c r="DD266" s="1"/>
      <c r="DE266" s="1"/>
      <c r="DF266" s="1"/>
    </row>
    <row r="267" spans="1:110" ht="12.75">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101"/>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13"/>
      <c r="CD267" s="113"/>
      <c r="CE267" s="113"/>
      <c r="CF267" s="113"/>
      <c r="CG267" s="113"/>
      <c r="CH267" s="101"/>
      <c r="CI267" s="101"/>
      <c r="CJ267" s="101"/>
      <c r="CK267" s="101"/>
      <c r="CL267" s="101"/>
      <c r="CM267" s="101"/>
      <c r="CN267" s="101"/>
      <c r="CO267" s="101"/>
      <c r="CP267" s="101"/>
      <c r="CQ267" s="101"/>
      <c r="CR267" s="101"/>
      <c r="CS267" s="101"/>
      <c r="CT267" s="101"/>
      <c r="CU267" s="101"/>
      <c r="CV267" s="101"/>
      <c r="CW267" s="101"/>
      <c r="CX267" s="101"/>
      <c r="CY267" s="101"/>
      <c r="CZ267" s="101"/>
      <c r="DA267" s="1"/>
      <c r="DB267" s="1"/>
      <c r="DC267" s="1"/>
      <c r="DD267" s="1"/>
      <c r="DE267" s="1"/>
      <c r="DF267" s="1"/>
    </row>
    <row r="268" spans="1:110" ht="12.75">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101"/>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13"/>
      <c r="CD268" s="113"/>
      <c r="CE268" s="113"/>
      <c r="CF268" s="113"/>
      <c r="CG268" s="113"/>
      <c r="CH268" s="101"/>
      <c r="CI268" s="101"/>
      <c r="CJ268" s="101"/>
      <c r="CK268" s="101"/>
      <c r="CL268" s="101"/>
      <c r="CM268" s="101"/>
      <c r="CN268" s="101"/>
      <c r="CO268" s="101"/>
      <c r="CP268" s="101"/>
      <c r="CQ268" s="101"/>
      <c r="CR268" s="101"/>
      <c r="CS268" s="101"/>
      <c r="CT268" s="101"/>
      <c r="CU268" s="101"/>
      <c r="CV268" s="101"/>
      <c r="CW268" s="101"/>
      <c r="CX268" s="101"/>
      <c r="CY268" s="101"/>
      <c r="CZ268" s="101"/>
      <c r="DA268" s="1"/>
      <c r="DB268" s="1"/>
      <c r="DC268" s="1"/>
      <c r="DD268" s="1"/>
      <c r="DE268" s="1"/>
      <c r="DF268" s="1"/>
    </row>
    <row r="269" spans="1:110" ht="12.75">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101"/>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13"/>
      <c r="CD269" s="113"/>
      <c r="CE269" s="113"/>
      <c r="CF269" s="113"/>
      <c r="CG269" s="113"/>
      <c r="CH269" s="101"/>
      <c r="CI269" s="101"/>
      <c r="CJ269" s="101"/>
      <c r="CK269" s="101"/>
      <c r="CL269" s="101"/>
      <c r="CM269" s="101"/>
      <c r="CN269" s="101"/>
      <c r="CO269" s="101"/>
      <c r="CP269" s="101"/>
      <c r="CQ269" s="101"/>
      <c r="CR269" s="101"/>
      <c r="CS269" s="101"/>
      <c r="CT269" s="101"/>
      <c r="CU269" s="101"/>
      <c r="CV269" s="101"/>
      <c r="CW269" s="101"/>
      <c r="CX269" s="101"/>
      <c r="CY269" s="101"/>
      <c r="CZ269" s="101"/>
      <c r="DA269" s="1"/>
      <c r="DB269" s="1"/>
      <c r="DC269" s="1"/>
      <c r="DD269" s="1"/>
      <c r="DE269" s="1"/>
      <c r="DF269" s="1"/>
    </row>
    <row r="270" spans="1:110" ht="12.75">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101"/>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13"/>
      <c r="CD270" s="113"/>
      <c r="CE270" s="113"/>
      <c r="CF270" s="113"/>
      <c r="CG270" s="113"/>
      <c r="CH270" s="101"/>
      <c r="CI270" s="101"/>
      <c r="CJ270" s="101"/>
      <c r="CK270" s="101"/>
      <c r="CL270" s="101"/>
      <c r="CM270" s="101"/>
      <c r="CN270" s="101"/>
      <c r="CO270" s="101"/>
      <c r="CP270" s="101"/>
      <c r="CQ270" s="101"/>
      <c r="CR270" s="101"/>
      <c r="CS270" s="101"/>
      <c r="CT270" s="101"/>
      <c r="CU270" s="101"/>
      <c r="CV270" s="101"/>
      <c r="CW270" s="101"/>
      <c r="CX270" s="101"/>
      <c r="CY270" s="101"/>
      <c r="CZ270" s="101"/>
      <c r="DA270" s="1"/>
      <c r="DB270" s="1"/>
      <c r="DC270" s="1"/>
      <c r="DD270" s="1"/>
      <c r="DE270" s="1"/>
      <c r="DF270" s="1"/>
    </row>
    <row r="271" spans="1:110" ht="12.75">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101"/>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13"/>
      <c r="CD271" s="113"/>
      <c r="CE271" s="113"/>
      <c r="CF271" s="113"/>
      <c r="CG271" s="113"/>
      <c r="CH271" s="101"/>
      <c r="CI271" s="101"/>
      <c r="CJ271" s="101"/>
      <c r="CK271" s="101"/>
      <c r="CL271" s="101"/>
      <c r="CM271" s="101"/>
      <c r="CN271" s="101"/>
      <c r="CO271" s="101"/>
      <c r="CP271" s="101"/>
      <c r="CQ271" s="101"/>
      <c r="CR271" s="101"/>
      <c r="CS271" s="101"/>
      <c r="CT271" s="101"/>
      <c r="CU271" s="101"/>
      <c r="CV271" s="101"/>
      <c r="CW271" s="101"/>
      <c r="CX271" s="101"/>
      <c r="CY271" s="101"/>
      <c r="CZ271" s="101"/>
      <c r="DA271" s="1"/>
      <c r="DB271" s="1"/>
      <c r="DC271" s="1"/>
      <c r="DD271" s="1"/>
      <c r="DE271" s="1"/>
      <c r="DF271" s="1"/>
    </row>
    <row r="272" spans="1:110" ht="12.75">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101"/>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13"/>
      <c r="CD272" s="113"/>
      <c r="CE272" s="113"/>
      <c r="CF272" s="113"/>
      <c r="CG272" s="113"/>
      <c r="CH272" s="101"/>
      <c r="CI272" s="101"/>
      <c r="CJ272" s="101"/>
      <c r="CK272" s="101"/>
      <c r="CL272" s="101"/>
      <c r="CM272" s="101"/>
      <c r="CN272" s="101"/>
      <c r="CO272" s="101"/>
      <c r="CP272" s="101"/>
      <c r="CQ272" s="101"/>
      <c r="CR272" s="101"/>
      <c r="CS272" s="101"/>
      <c r="CT272" s="101"/>
      <c r="CU272" s="101"/>
      <c r="CV272" s="101"/>
      <c r="CW272" s="101"/>
      <c r="CX272" s="101"/>
      <c r="CY272" s="101"/>
      <c r="CZ272" s="101"/>
      <c r="DA272" s="1"/>
      <c r="DB272" s="1"/>
      <c r="DC272" s="1"/>
      <c r="DD272" s="1"/>
      <c r="DE272" s="1"/>
      <c r="DF272" s="1"/>
    </row>
    <row r="273" spans="1:110" ht="12.75">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101"/>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13"/>
      <c r="CD273" s="113"/>
      <c r="CE273" s="113"/>
      <c r="CF273" s="113"/>
      <c r="CG273" s="113"/>
      <c r="CH273" s="101"/>
      <c r="CI273" s="101"/>
      <c r="CJ273" s="101"/>
      <c r="CK273" s="101"/>
      <c r="CL273" s="101"/>
      <c r="CM273" s="101"/>
      <c r="CN273" s="101"/>
      <c r="CO273" s="101"/>
      <c r="CP273" s="101"/>
      <c r="CQ273" s="101"/>
      <c r="CR273" s="101"/>
      <c r="CS273" s="101"/>
      <c r="CT273" s="101"/>
      <c r="CU273" s="101"/>
      <c r="CV273" s="101"/>
      <c r="CW273" s="101"/>
      <c r="CX273" s="101"/>
      <c r="CY273" s="101"/>
      <c r="CZ273" s="101"/>
      <c r="DA273" s="1"/>
      <c r="DB273" s="1"/>
      <c r="DC273" s="1"/>
      <c r="DD273" s="1"/>
      <c r="DE273" s="1"/>
      <c r="DF273" s="1"/>
    </row>
    <row r="274" spans="1:110" ht="12.75">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101"/>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13"/>
      <c r="CD274" s="113"/>
      <c r="CE274" s="113"/>
      <c r="CF274" s="113"/>
      <c r="CG274" s="113"/>
      <c r="CH274" s="101"/>
      <c r="CI274" s="101"/>
      <c r="CJ274" s="101"/>
      <c r="CK274" s="101"/>
      <c r="CL274" s="101"/>
      <c r="CM274" s="101"/>
      <c r="CN274" s="101"/>
      <c r="CO274" s="101"/>
      <c r="CP274" s="101"/>
      <c r="CQ274" s="101"/>
      <c r="CR274" s="101"/>
      <c r="CS274" s="101"/>
      <c r="CT274" s="101"/>
      <c r="CU274" s="101"/>
      <c r="CV274" s="101"/>
      <c r="CW274" s="101"/>
      <c r="CX274" s="101"/>
      <c r="CY274" s="101"/>
      <c r="CZ274" s="101"/>
      <c r="DA274" s="1"/>
      <c r="DB274" s="1"/>
      <c r="DC274" s="1"/>
      <c r="DD274" s="1"/>
      <c r="DE274" s="1"/>
      <c r="DF274" s="1"/>
    </row>
    <row r="275" spans="1:110" ht="12.7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101"/>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13"/>
      <c r="CD275" s="113"/>
      <c r="CE275" s="113"/>
      <c r="CF275" s="113"/>
      <c r="CG275" s="113"/>
      <c r="CH275" s="101"/>
      <c r="CI275" s="101"/>
      <c r="CJ275" s="101"/>
      <c r="CK275" s="101"/>
      <c r="CL275" s="101"/>
      <c r="CM275" s="101"/>
      <c r="CN275" s="101"/>
      <c r="CO275" s="101"/>
      <c r="CP275" s="101"/>
      <c r="CQ275" s="101"/>
      <c r="CR275" s="101"/>
      <c r="CS275" s="101"/>
      <c r="CT275" s="101"/>
      <c r="CU275" s="101"/>
      <c r="CV275" s="101"/>
      <c r="CW275" s="101"/>
      <c r="CX275" s="101"/>
      <c r="CY275" s="101"/>
      <c r="CZ275" s="101"/>
      <c r="DA275" s="1"/>
      <c r="DB275" s="1"/>
      <c r="DC275" s="1"/>
      <c r="DD275" s="1"/>
      <c r="DE275" s="1"/>
      <c r="DF275" s="1"/>
    </row>
    <row r="276" spans="1:110" ht="12.75">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101"/>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13"/>
      <c r="CD276" s="113"/>
      <c r="CE276" s="113"/>
      <c r="CF276" s="113"/>
      <c r="CG276" s="113"/>
      <c r="CH276" s="101"/>
      <c r="CI276" s="101"/>
      <c r="CJ276" s="101"/>
      <c r="CK276" s="101"/>
      <c r="CL276" s="101"/>
      <c r="CM276" s="101"/>
      <c r="CN276" s="101"/>
      <c r="CO276" s="101"/>
      <c r="CP276" s="101"/>
      <c r="CQ276" s="101"/>
      <c r="CR276" s="101"/>
      <c r="CS276" s="101"/>
      <c r="CT276" s="101"/>
      <c r="CU276" s="101"/>
      <c r="CV276" s="101"/>
      <c r="CW276" s="101"/>
      <c r="CX276" s="101"/>
      <c r="CY276" s="101"/>
      <c r="CZ276" s="101"/>
      <c r="DA276" s="1"/>
      <c r="DB276" s="1"/>
      <c r="DC276" s="1"/>
      <c r="DD276" s="1"/>
      <c r="DE276" s="1"/>
      <c r="DF276" s="1"/>
    </row>
    <row r="277" spans="1:110" ht="12.75">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101"/>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13"/>
      <c r="CD277" s="113"/>
      <c r="CE277" s="113"/>
      <c r="CF277" s="113"/>
      <c r="CG277" s="113"/>
      <c r="CH277" s="101"/>
      <c r="CI277" s="101"/>
      <c r="CJ277" s="101"/>
      <c r="CK277" s="101"/>
      <c r="CL277" s="101"/>
      <c r="CM277" s="101"/>
      <c r="CN277" s="101"/>
      <c r="CO277" s="101"/>
      <c r="CP277" s="101"/>
      <c r="CQ277" s="101"/>
      <c r="CR277" s="101"/>
      <c r="CS277" s="101"/>
      <c r="CT277" s="101"/>
      <c r="CU277" s="101"/>
      <c r="CV277" s="101"/>
      <c r="CW277" s="101"/>
      <c r="CX277" s="101"/>
      <c r="CY277" s="101"/>
      <c r="CZ277" s="101"/>
      <c r="DA277" s="1"/>
      <c r="DB277" s="1"/>
      <c r="DC277" s="1"/>
      <c r="DD277" s="1"/>
      <c r="DE277" s="1"/>
      <c r="DF277" s="1"/>
    </row>
    <row r="278" spans="1:110" ht="12.75">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101"/>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13"/>
      <c r="CD278" s="113"/>
      <c r="CE278" s="113"/>
      <c r="CF278" s="113"/>
      <c r="CG278" s="113"/>
      <c r="CH278" s="101"/>
      <c r="CI278" s="101"/>
      <c r="CJ278" s="101"/>
      <c r="CK278" s="101"/>
      <c r="CL278" s="101"/>
      <c r="CM278" s="101"/>
      <c r="CN278" s="101"/>
      <c r="CO278" s="101"/>
      <c r="CP278" s="101"/>
      <c r="CQ278" s="101"/>
      <c r="CR278" s="101"/>
      <c r="CS278" s="101"/>
      <c r="CT278" s="101"/>
      <c r="CU278" s="101"/>
      <c r="CV278" s="101"/>
      <c r="CW278" s="101"/>
      <c r="CX278" s="101"/>
      <c r="CY278" s="101"/>
      <c r="CZ278" s="101"/>
      <c r="DA278" s="1"/>
      <c r="DB278" s="1"/>
      <c r="DC278" s="1"/>
      <c r="DD278" s="1"/>
      <c r="DE278" s="1"/>
      <c r="DF278" s="1"/>
    </row>
    <row r="279" spans="1:110" ht="12.75">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101"/>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c r="BZ279" s="103"/>
      <c r="CA279" s="103"/>
      <c r="CB279" s="103"/>
      <c r="CC279" s="113"/>
      <c r="CD279" s="113"/>
      <c r="CE279" s="113"/>
      <c r="CF279" s="113"/>
      <c r="CG279" s="113"/>
      <c r="CH279" s="101"/>
      <c r="CI279" s="101"/>
      <c r="CJ279" s="101"/>
      <c r="CK279" s="101"/>
      <c r="CL279" s="101"/>
      <c r="CM279" s="101"/>
      <c r="CN279" s="101"/>
      <c r="CO279" s="101"/>
      <c r="CP279" s="101"/>
      <c r="CQ279" s="101"/>
      <c r="CR279" s="101"/>
      <c r="CS279" s="101"/>
      <c r="CT279" s="101"/>
      <c r="CU279" s="101"/>
      <c r="CV279" s="101"/>
      <c r="CW279" s="101"/>
      <c r="CX279" s="101"/>
      <c r="CY279" s="101"/>
      <c r="CZ279" s="101"/>
      <c r="DA279" s="1"/>
      <c r="DB279" s="1"/>
      <c r="DC279" s="1"/>
      <c r="DD279" s="1"/>
      <c r="DE279" s="1"/>
      <c r="DF279" s="1"/>
    </row>
    <row r="280" spans="1:110" ht="12.75">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101"/>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13"/>
      <c r="CD280" s="113"/>
      <c r="CE280" s="113"/>
      <c r="CF280" s="113"/>
      <c r="CG280" s="113"/>
      <c r="CH280" s="101"/>
      <c r="CI280" s="101"/>
      <c r="CJ280" s="101"/>
      <c r="CK280" s="101"/>
      <c r="CL280" s="101"/>
      <c r="CM280" s="101"/>
      <c r="CN280" s="101"/>
      <c r="CO280" s="101"/>
      <c r="CP280" s="101"/>
      <c r="CQ280" s="101"/>
      <c r="CR280" s="101"/>
      <c r="CS280" s="101"/>
      <c r="CT280" s="101"/>
      <c r="CU280" s="101"/>
      <c r="CV280" s="101"/>
      <c r="CW280" s="101"/>
      <c r="CX280" s="101"/>
      <c r="CY280" s="101"/>
      <c r="CZ280" s="101"/>
      <c r="DA280" s="1"/>
      <c r="DB280" s="1"/>
      <c r="DC280" s="1"/>
      <c r="DD280" s="1"/>
      <c r="DE280" s="1"/>
      <c r="DF280" s="1"/>
    </row>
    <row r="281" spans="1:110" ht="12.75">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101"/>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3"/>
      <c r="BU281" s="103"/>
      <c r="BV281" s="103"/>
      <c r="BW281" s="103"/>
      <c r="BX281" s="103"/>
      <c r="BY281" s="103"/>
      <c r="BZ281" s="103"/>
      <c r="CA281" s="103"/>
      <c r="CB281" s="103"/>
      <c r="CC281" s="113"/>
      <c r="CD281" s="113"/>
      <c r="CE281" s="113"/>
      <c r="CF281" s="113"/>
      <c r="CG281" s="113"/>
      <c r="CH281" s="101"/>
      <c r="CI281" s="101"/>
      <c r="CJ281" s="101"/>
      <c r="CK281" s="101"/>
      <c r="CL281" s="101"/>
      <c r="CM281" s="101"/>
      <c r="CN281" s="101"/>
      <c r="CO281" s="101"/>
      <c r="CP281" s="101"/>
      <c r="CQ281" s="101"/>
      <c r="CR281" s="101"/>
      <c r="CS281" s="101"/>
      <c r="CT281" s="101"/>
      <c r="CU281" s="101"/>
      <c r="CV281" s="101"/>
      <c r="CW281" s="101"/>
      <c r="CX281" s="101"/>
      <c r="CY281" s="101"/>
      <c r="CZ281" s="101"/>
      <c r="DA281" s="1"/>
      <c r="DB281" s="1"/>
      <c r="DC281" s="1"/>
      <c r="DD281" s="1"/>
      <c r="DE281" s="1"/>
      <c r="DF281" s="1"/>
    </row>
    <row r="282" spans="1:110" ht="12.75">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101"/>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13"/>
      <c r="CD282" s="113"/>
      <c r="CE282" s="113"/>
      <c r="CF282" s="113"/>
      <c r="CG282" s="113"/>
      <c r="CH282" s="101"/>
      <c r="CI282" s="101"/>
      <c r="CJ282" s="101"/>
      <c r="CK282" s="101"/>
      <c r="CL282" s="101"/>
      <c r="CM282" s="101"/>
      <c r="CN282" s="101"/>
      <c r="CO282" s="101"/>
      <c r="CP282" s="101"/>
      <c r="CQ282" s="101"/>
      <c r="CR282" s="101"/>
      <c r="CS282" s="101"/>
      <c r="CT282" s="101"/>
      <c r="CU282" s="101"/>
      <c r="CV282" s="101"/>
      <c r="CW282" s="101"/>
      <c r="CX282" s="101"/>
      <c r="CY282" s="101"/>
      <c r="CZ282" s="101"/>
      <c r="DA282" s="1"/>
      <c r="DB282" s="1"/>
      <c r="DC282" s="1"/>
      <c r="DD282" s="1"/>
      <c r="DE282" s="1"/>
      <c r="DF282" s="1"/>
    </row>
    <row r="283" spans="1:110" ht="12.75">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101"/>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c r="BZ283" s="103"/>
      <c r="CA283" s="103"/>
      <c r="CB283" s="103"/>
      <c r="CC283" s="113"/>
      <c r="CD283" s="113"/>
      <c r="CE283" s="113"/>
      <c r="CF283" s="113"/>
      <c r="CG283" s="113"/>
      <c r="CH283" s="101"/>
      <c r="CI283" s="101"/>
      <c r="CJ283" s="101"/>
      <c r="CK283" s="101"/>
      <c r="CL283" s="101"/>
      <c r="CM283" s="101"/>
      <c r="CN283" s="101"/>
      <c r="CO283" s="101"/>
      <c r="CP283" s="101"/>
      <c r="CQ283" s="101"/>
      <c r="CR283" s="101"/>
      <c r="CS283" s="101"/>
      <c r="CT283" s="101"/>
      <c r="CU283" s="101"/>
      <c r="CV283" s="101"/>
      <c r="CW283" s="101"/>
      <c r="CX283" s="101"/>
      <c r="CY283" s="101"/>
      <c r="CZ283" s="101"/>
      <c r="DA283" s="1"/>
      <c r="DB283" s="1"/>
      <c r="DC283" s="1"/>
      <c r="DD283" s="1"/>
      <c r="DE283" s="1"/>
      <c r="DF283" s="1"/>
    </row>
    <row r="284" spans="1:110" ht="12.75">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101"/>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3"/>
      <c r="BX284" s="103"/>
      <c r="BY284" s="103"/>
      <c r="BZ284" s="103"/>
      <c r="CA284" s="103"/>
      <c r="CB284" s="103"/>
      <c r="CC284" s="113"/>
      <c r="CD284" s="113"/>
      <c r="CE284" s="113"/>
      <c r="CF284" s="113"/>
      <c r="CG284" s="113"/>
      <c r="CH284" s="101"/>
      <c r="CI284" s="101"/>
      <c r="CJ284" s="101"/>
      <c r="CK284" s="101"/>
      <c r="CL284" s="101"/>
      <c r="CM284" s="101"/>
      <c r="CN284" s="101"/>
      <c r="CO284" s="101"/>
      <c r="CP284" s="101"/>
      <c r="CQ284" s="101"/>
      <c r="CR284" s="101"/>
      <c r="CS284" s="101"/>
      <c r="CT284" s="101"/>
      <c r="CU284" s="101"/>
      <c r="CV284" s="101"/>
      <c r="CW284" s="101"/>
      <c r="CX284" s="101"/>
      <c r="CY284" s="101"/>
      <c r="CZ284" s="101"/>
      <c r="DA284" s="1"/>
      <c r="DB284" s="1"/>
      <c r="DC284" s="1"/>
      <c r="DD284" s="1"/>
      <c r="DE284" s="1"/>
      <c r="DF284" s="1"/>
    </row>
    <row r="285" spans="1:110" ht="12.7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101"/>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13"/>
      <c r="CD285" s="113"/>
      <c r="CE285" s="113"/>
      <c r="CF285" s="113"/>
      <c r="CG285" s="113"/>
      <c r="CH285" s="101"/>
      <c r="CI285" s="101"/>
      <c r="CJ285" s="101"/>
      <c r="CK285" s="101"/>
      <c r="CL285" s="101"/>
      <c r="CM285" s="101"/>
      <c r="CN285" s="101"/>
      <c r="CO285" s="101"/>
      <c r="CP285" s="101"/>
      <c r="CQ285" s="101"/>
      <c r="CR285" s="101"/>
      <c r="CS285" s="101"/>
      <c r="CT285" s="101"/>
      <c r="CU285" s="101"/>
      <c r="CV285" s="101"/>
      <c r="CW285" s="101"/>
      <c r="CX285" s="101"/>
      <c r="CY285" s="101"/>
      <c r="CZ285" s="101"/>
      <c r="DA285" s="1"/>
      <c r="DB285" s="1"/>
      <c r="DC285" s="1"/>
      <c r="DD285" s="1"/>
      <c r="DE285" s="1"/>
      <c r="DF285" s="1"/>
    </row>
    <row r="286" spans="1:110" ht="12.75">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101"/>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13"/>
      <c r="CD286" s="113"/>
      <c r="CE286" s="113"/>
      <c r="CF286" s="113"/>
      <c r="CG286" s="113"/>
      <c r="CH286" s="101"/>
      <c r="CI286" s="101"/>
      <c r="CJ286" s="101"/>
      <c r="CK286" s="101"/>
      <c r="CL286" s="101"/>
      <c r="CM286" s="101"/>
      <c r="CN286" s="101"/>
      <c r="CO286" s="101"/>
      <c r="CP286" s="101"/>
      <c r="CQ286" s="101"/>
      <c r="CR286" s="101"/>
      <c r="CS286" s="101"/>
      <c r="CT286" s="101"/>
      <c r="CU286" s="101"/>
      <c r="CV286" s="101"/>
      <c r="CW286" s="101"/>
      <c r="CX286" s="101"/>
      <c r="CY286" s="101"/>
      <c r="CZ286" s="101"/>
      <c r="DA286" s="1"/>
      <c r="DB286" s="1"/>
      <c r="DC286" s="1"/>
      <c r="DD286" s="1"/>
      <c r="DE286" s="1"/>
      <c r="DF286" s="1"/>
    </row>
    <row r="287" spans="1:110" ht="12.75">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101"/>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13"/>
      <c r="CD287" s="113"/>
      <c r="CE287" s="113"/>
      <c r="CF287" s="113"/>
      <c r="CG287" s="113"/>
      <c r="CH287" s="101"/>
      <c r="CI287" s="101"/>
      <c r="CJ287" s="101"/>
      <c r="CK287" s="101"/>
      <c r="CL287" s="101"/>
      <c r="CM287" s="101"/>
      <c r="CN287" s="101"/>
      <c r="CO287" s="101"/>
      <c r="CP287" s="101"/>
      <c r="CQ287" s="101"/>
      <c r="CR287" s="101"/>
      <c r="CS287" s="101"/>
      <c r="CT287" s="101"/>
      <c r="CU287" s="101"/>
      <c r="CV287" s="101"/>
      <c r="CW287" s="101"/>
      <c r="CX287" s="101"/>
      <c r="CY287" s="101"/>
      <c r="CZ287" s="101"/>
      <c r="DA287" s="1"/>
      <c r="DB287" s="1"/>
      <c r="DC287" s="1"/>
      <c r="DD287" s="1"/>
      <c r="DE287" s="1"/>
      <c r="DF287" s="1"/>
    </row>
    <row r="288" spans="1:110" ht="12.75">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101"/>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3"/>
      <c r="BU288" s="103"/>
      <c r="BV288" s="103"/>
      <c r="BW288" s="103"/>
      <c r="BX288" s="103"/>
      <c r="BY288" s="103"/>
      <c r="BZ288" s="103"/>
      <c r="CA288" s="103"/>
      <c r="CB288" s="103"/>
      <c r="CC288" s="113"/>
      <c r="CD288" s="113"/>
      <c r="CE288" s="113"/>
      <c r="CF288" s="113"/>
      <c r="CG288" s="113"/>
      <c r="CH288" s="101"/>
      <c r="CI288" s="101"/>
      <c r="CJ288" s="101"/>
      <c r="CK288" s="101"/>
      <c r="CL288" s="101"/>
      <c r="CM288" s="101"/>
      <c r="CN288" s="101"/>
      <c r="CO288" s="101"/>
      <c r="CP288" s="101"/>
      <c r="CQ288" s="101"/>
      <c r="CR288" s="101"/>
      <c r="CS288" s="101"/>
      <c r="CT288" s="101"/>
      <c r="CU288" s="101"/>
      <c r="CV288" s="101"/>
      <c r="CW288" s="101"/>
      <c r="CX288" s="101"/>
      <c r="CY288" s="101"/>
      <c r="CZ288" s="101"/>
      <c r="DA288" s="1"/>
      <c r="DB288" s="1"/>
      <c r="DC288" s="1"/>
      <c r="DD288" s="1"/>
      <c r="DE288" s="1"/>
      <c r="DF288" s="1"/>
    </row>
    <row r="289" spans="1:110" ht="12.75">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101"/>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3"/>
      <c r="BU289" s="103"/>
      <c r="BV289" s="103"/>
      <c r="BW289" s="103"/>
      <c r="BX289" s="103"/>
      <c r="BY289" s="103"/>
      <c r="BZ289" s="103"/>
      <c r="CA289" s="103"/>
      <c r="CB289" s="103"/>
      <c r="CC289" s="113"/>
      <c r="CD289" s="113"/>
      <c r="CE289" s="113"/>
      <c r="CF289" s="113"/>
      <c r="CG289" s="113"/>
      <c r="CH289" s="101"/>
      <c r="CI289" s="101"/>
      <c r="CJ289" s="101"/>
      <c r="CK289" s="101"/>
      <c r="CL289" s="101"/>
      <c r="CM289" s="101"/>
      <c r="CN289" s="101"/>
      <c r="CO289" s="101"/>
      <c r="CP289" s="101"/>
      <c r="CQ289" s="101"/>
      <c r="CR289" s="101"/>
      <c r="CS289" s="101"/>
      <c r="CT289" s="101"/>
      <c r="CU289" s="101"/>
      <c r="CV289" s="101"/>
      <c r="CW289" s="101"/>
      <c r="CX289" s="101"/>
      <c r="CY289" s="101"/>
      <c r="CZ289" s="101"/>
      <c r="DA289" s="1"/>
      <c r="DB289" s="1"/>
      <c r="DC289" s="1"/>
      <c r="DD289" s="1"/>
      <c r="DE289" s="1"/>
      <c r="DF289" s="1"/>
    </row>
    <row r="290" spans="1:110" ht="12.75">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101"/>
      <c r="AZ290" s="103"/>
      <c r="BA290" s="103"/>
      <c r="BB290" s="103"/>
      <c r="BC290" s="103"/>
      <c r="BD290" s="103"/>
      <c r="BE290" s="103"/>
      <c r="BF290" s="103"/>
      <c r="BG290" s="103"/>
      <c r="BH290" s="103"/>
      <c r="BI290" s="103"/>
      <c r="BJ290" s="103"/>
      <c r="BK290" s="103"/>
      <c r="BL290" s="103"/>
      <c r="BM290" s="103"/>
      <c r="BN290" s="103"/>
      <c r="BO290" s="103"/>
      <c r="BP290" s="103"/>
      <c r="BQ290" s="103"/>
      <c r="BR290" s="103"/>
      <c r="BS290" s="103"/>
      <c r="BT290" s="103"/>
      <c r="BU290" s="103"/>
      <c r="BV290" s="103"/>
      <c r="BW290" s="103"/>
      <c r="BX290" s="103"/>
      <c r="BY290" s="103"/>
      <c r="BZ290" s="103"/>
      <c r="CA290" s="103"/>
      <c r="CB290" s="103"/>
      <c r="CC290" s="113"/>
      <c r="CD290" s="113"/>
      <c r="CE290" s="113"/>
      <c r="CF290" s="113"/>
      <c r="CG290" s="113"/>
      <c r="CH290" s="101"/>
      <c r="CI290" s="101"/>
      <c r="CJ290" s="101"/>
      <c r="CK290" s="101"/>
      <c r="CL290" s="101"/>
      <c r="CM290" s="101"/>
      <c r="CN290" s="101"/>
      <c r="CO290" s="101"/>
      <c r="CP290" s="101"/>
      <c r="CQ290" s="101"/>
      <c r="CR290" s="101"/>
      <c r="CS290" s="101"/>
      <c r="CT290" s="101"/>
      <c r="CU290" s="101"/>
      <c r="CV290" s="101"/>
      <c r="CW290" s="101"/>
      <c r="CX290" s="101"/>
      <c r="CY290" s="101"/>
      <c r="CZ290" s="101"/>
      <c r="DA290" s="1"/>
      <c r="DB290" s="1"/>
      <c r="DC290" s="1"/>
      <c r="DD290" s="1"/>
      <c r="DE290" s="1"/>
      <c r="DF290" s="1"/>
    </row>
    <row r="291" spans="1:110" ht="12.75">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101"/>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13"/>
      <c r="CD291" s="113"/>
      <c r="CE291" s="113"/>
      <c r="CF291" s="113"/>
      <c r="CG291" s="113"/>
      <c r="CH291" s="101"/>
      <c r="CI291" s="101"/>
      <c r="CJ291" s="101"/>
      <c r="CK291" s="101"/>
      <c r="CL291" s="101"/>
      <c r="CM291" s="101"/>
      <c r="CN291" s="101"/>
      <c r="CO291" s="101"/>
      <c r="CP291" s="101"/>
      <c r="CQ291" s="101"/>
      <c r="CR291" s="101"/>
      <c r="CS291" s="101"/>
      <c r="CT291" s="101"/>
      <c r="CU291" s="101"/>
      <c r="CV291" s="101"/>
      <c r="CW291" s="101"/>
      <c r="CX291" s="101"/>
      <c r="CY291" s="101"/>
      <c r="CZ291" s="101"/>
      <c r="DA291" s="1"/>
      <c r="DB291" s="1"/>
      <c r="DC291" s="1"/>
      <c r="DD291" s="1"/>
      <c r="DE291" s="1"/>
      <c r="DF291" s="1"/>
    </row>
    <row r="292" spans="1:110" ht="12.75">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101"/>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13"/>
      <c r="CD292" s="113"/>
      <c r="CE292" s="113"/>
      <c r="CF292" s="113"/>
      <c r="CG292" s="113"/>
      <c r="CH292" s="101"/>
      <c r="CI292" s="101"/>
      <c r="CJ292" s="101"/>
      <c r="CK292" s="101"/>
      <c r="CL292" s="101"/>
      <c r="CM292" s="101"/>
      <c r="CN292" s="101"/>
      <c r="CO292" s="101"/>
      <c r="CP292" s="101"/>
      <c r="CQ292" s="101"/>
      <c r="CR292" s="101"/>
      <c r="CS292" s="101"/>
      <c r="CT292" s="101"/>
      <c r="CU292" s="101"/>
      <c r="CV292" s="101"/>
      <c r="CW292" s="101"/>
      <c r="CX292" s="101"/>
      <c r="CY292" s="101"/>
      <c r="CZ292" s="101"/>
      <c r="DA292" s="1"/>
      <c r="DB292" s="1"/>
      <c r="DC292" s="1"/>
      <c r="DD292" s="1"/>
      <c r="DE292" s="1"/>
      <c r="DF292" s="1"/>
    </row>
    <row r="293" spans="1:110" ht="12.75">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101"/>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13"/>
      <c r="CD293" s="113"/>
      <c r="CE293" s="113"/>
      <c r="CF293" s="113"/>
      <c r="CG293" s="113"/>
      <c r="CH293" s="101"/>
      <c r="CI293" s="101"/>
      <c r="CJ293" s="101"/>
      <c r="CK293" s="101"/>
      <c r="CL293" s="101"/>
      <c r="CM293" s="101"/>
      <c r="CN293" s="101"/>
      <c r="CO293" s="101"/>
      <c r="CP293" s="101"/>
      <c r="CQ293" s="101"/>
      <c r="CR293" s="101"/>
      <c r="CS293" s="101"/>
      <c r="CT293" s="101"/>
      <c r="CU293" s="101"/>
      <c r="CV293" s="101"/>
      <c r="CW293" s="101"/>
      <c r="CX293" s="101"/>
      <c r="CY293" s="101"/>
      <c r="CZ293" s="101"/>
      <c r="DA293" s="1"/>
      <c r="DB293" s="1"/>
      <c r="DC293" s="1"/>
      <c r="DD293" s="1"/>
      <c r="DE293" s="1"/>
      <c r="DF293" s="1"/>
    </row>
    <row r="294" spans="1:110" ht="12.75">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101"/>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13"/>
      <c r="CD294" s="113"/>
      <c r="CE294" s="113"/>
      <c r="CF294" s="113"/>
      <c r="CG294" s="113"/>
      <c r="CH294" s="101"/>
      <c r="CI294" s="101"/>
      <c r="CJ294" s="101"/>
      <c r="CK294" s="101"/>
      <c r="CL294" s="101"/>
      <c r="CM294" s="101"/>
      <c r="CN294" s="101"/>
      <c r="CO294" s="101"/>
      <c r="CP294" s="101"/>
      <c r="CQ294" s="101"/>
      <c r="CR294" s="101"/>
      <c r="CS294" s="101"/>
      <c r="CT294" s="101"/>
      <c r="CU294" s="101"/>
      <c r="CV294" s="101"/>
      <c r="CW294" s="101"/>
      <c r="CX294" s="101"/>
      <c r="CY294" s="101"/>
      <c r="CZ294" s="101"/>
      <c r="DA294" s="1"/>
      <c r="DB294" s="1"/>
      <c r="DC294" s="1"/>
      <c r="DD294" s="1"/>
      <c r="DE294" s="1"/>
      <c r="DF294" s="1"/>
    </row>
    <row r="295" spans="1:110" ht="12.7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101"/>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13"/>
      <c r="CD295" s="113"/>
      <c r="CE295" s="113"/>
      <c r="CF295" s="113"/>
      <c r="CG295" s="113"/>
      <c r="CH295" s="101"/>
      <c r="CI295" s="101"/>
      <c r="CJ295" s="101"/>
      <c r="CK295" s="101"/>
      <c r="CL295" s="101"/>
      <c r="CM295" s="101"/>
      <c r="CN295" s="101"/>
      <c r="CO295" s="101"/>
      <c r="CP295" s="101"/>
      <c r="CQ295" s="101"/>
      <c r="CR295" s="101"/>
      <c r="CS295" s="101"/>
      <c r="CT295" s="101"/>
      <c r="CU295" s="101"/>
      <c r="CV295" s="101"/>
      <c r="CW295" s="101"/>
      <c r="CX295" s="101"/>
      <c r="CY295" s="101"/>
      <c r="CZ295" s="101"/>
      <c r="DA295" s="1"/>
      <c r="DB295" s="1"/>
      <c r="DC295" s="1"/>
      <c r="DD295" s="1"/>
      <c r="DE295" s="1"/>
      <c r="DF295" s="1"/>
    </row>
    <row r="296" spans="1:110" ht="12.75">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101"/>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13"/>
      <c r="CD296" s="113"/>
      <c r="CE296" s="113"/>
      <c r="CF296" s="113"/>
      <c r="CG296" s="113"/>
      <c r="CH296" s="101"/>
      <c r="CI296" s="101"/>
      <c r="CJ296" s="101"/>
      <c r="CK296" s="101"/>
      <c r="CL296" s="101"/>
      <c r="CM296" s="101"/>
      <c r="CN296" s="101"/>
      <c r="CO296" s="101"/>
      <c r="CP296" s="101"/>
      <c r="CQ296" s="101"/>
      <c r="CR296" s="101"/>
      <c r="CS296" s="101"/>
      <c r="CT296" s="101"/>
      <c r="CU296" s="101"/>
      <c r="CV296" s="101"/>
      <c r="CW296" s="101"/>
      <c r="CX296" s="101"/>
      <c r="CY296" s="101"/>
      <c r="CZ296" s="101"/>
      <c r="DA296" s="1"/>
      <c r="DB296" s="1"/>
      <c r="DC296" s="1"/>
      <c r="DD296" s="1"/>
      <c r="DE296" s="1"/>
      <c r="DF296" s="1"/>
    </row>
    <row r="297" spans="1:110" ht="12.75">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101"/>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13"/>
      <c r="CD297" s="113"/>
      <c r="CE297" s="113"/>
      <c r="CF297" s="113"/>
      <c r="CG297" s="113"/>
      <c r="CH297" s="101"/>
      <c r="CI297" s="101"/>
      <c r="CJ297" s="101"/>
      <c r="CK297" s="101"/>
      <c r="CL297" s="101"/>
      <c r="CM297" s="101"/>
      <c r="CN297" s="101"/>
      <c r="CO297" s="101"/>
      <c r="CP297" s="101"/>
      <c r="CQ297" s="101"/>
      <c r="CR297" s="101"/>
      <c r="CS297" s="101"/>
      <c r="CT297" s="101"/>
      <c r="CU297" s="101"/>
      <c r="CV297" s="101"/>
      <c r="CW297" s="101"/>
      <c r="CX297" s="101"/>
      <c r="CY297" s="101"/>
      <c r="CZ297" s="101"/>
      <c r="DA297" s="1"/>
      <c r="DB297" s="1"/>
      <c r="DC297" s="1"/>
      <c r="DD297" s="1"/>
      <c r="DE297" s="1"/>
      <c r="DF297" s="1"/>
    </row>
    <row r="298" spans="1:110" ht="12.7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101"/>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13"/>
      <c r="CD298" s="113"/>
      <c r="CE298" s="113"/>
      <c r="CF298" s="113"/>
      <c r="CG298" s="113"/>
      <c r="CH298" s="101"/>
      <c r="CI298" s="101"/>
      <c r="CJ298" s="101"/>
      <c r="CK298" s="101"/>
      <c r="CL298" s="101"/>
      <c r="CM298" s="101"/>
      <c r="CN298" s="101"/>
      <c r="CO298" s="101"/>
      <c r="CP298" s="101"/>
      <c r="CQ298" s="101"/>
      <c r="CR298" s="101"/>
      <c r="CS298" s="101"/>
      <c r="CT298" s="101"/>
      <c r="CU298" s="101"/>
      <c r="CV298" s="101"/>
      <c r="CW298" s="101"/>
      <c r="CX298" s="101"/>
      <c r="CY298" s="101"/>
      <c r="CZ298" s="101"/>
      <c r="DA298" s="1"/>
      <c r="DB298" s="1"/>
      <c r="DC298" s="1"/>
      <c r="DD298" s="1"/>
      <c r="DE298" s="1"/>
      <c r="DF298" s="1"/>
    </row>
    <row r="299" spans="1:110" ht="12.7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101"/>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13"/>
      <c r="CD299" s="113"/>
      <c r="CE299" s="113"/>
      <c r="CF299" s="113"/>
      <c r="CG299" s="113"/>
      <c r="CH299" s="101"/>
      <c r="CI299" s="101"/>
      <c r="CJ299" s="101"/>
      <c r="CK299" s="101"/>
      <c r="CL299" s="101"/>
      <c r="CM299" s="101"/>
      <c r="CN299" s="101"/>
      <c r="CO299" s="101"/>
      <c r="CP299" s="101"/>
      <c r="CQ299" s="101"/>
      <c r="CR299" s="101"/>
      <c r="CS299" s="101"/>
      <c r="CT299" s="101"/>
      <c r="CU299" s="101"/>
      <c r="CV299" s="101"/>
      <c r="CW299" s="101"/>
      <c r="CX299" s="101"/>
      <c r="CY299" s="101"/>
      <c r="CZ299" s="101"/>
      <c r="DA299" s="1"/>
      <c r="DB299" s="1"/>
      <c r="DC299" s="1"/>
      <c r="DD299" s="1"/>
      <c r="DE299" s="1"/>
      <c r="DF299" s="1"/>
    </row>
    <row r="300" spans="1:110" ht="12.75">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101"/>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13"/>
      <c r="CD300" s="113"/>
      <c r="CE300" s="113"/>
      <c r="CF300" s="113"/>
      <c r="CG300" s="113"/>
      <c r="CH300" s="101"/>
      <c r="CI300" s="101"/>
      <c r="CJ300" s="101"/>
      <c r="CK300" s="101"/>
      <c r="CL300" s="101"/>
      <c r="CM300" s="101"/>
      <c r="CN300" s="101"/>
      <c r="CO300" s="101"/>
      <c r="CP300" s="101"/>
      <c r="CQ300" s="101"/>
      <c r="CR300" s="101"/>
      <c r="CS300" s="101"/>
      <c r="CT300" s="101"/>
      <c r="CU300" s="101"/>
      <c r="CV300" s="101"/>
      <c r="CW300" s="101"/>
      <c r="CX300" s="101"/>
      <c r="CY300" s="101"/>
      <c r="CZ300" s="101"/>
      <c r="DA300" s="1"/>
      <c r="DB300" s="1"/>
      <c r="DC300" s="1"/>
      <c r="DD300" s="1"/>
      <c r="DE300" s="1"/>
      <c r="DF300" s="1"/>
    </row>
    <row r="301" spans="1:110" ht="12.7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101"/>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13"/>
      <c r="CD301" s="113"/>
      <c r="CE301" s="113"/>
      <c r="CF301" s="113"/>
      <c r="CG301" s="113"/>
      <c r="CH301" s="101"/>
      <c r="CI301" s="101"/>
      <c r="CJ301" s="101"/>
      <c r="CK301" s="101"/>
      <c r="CL301" s="101"/>
      <c r="CM301" s="101"/>
      <c r="CN301" s="101"/>
      <c r="CO301" s="101"/>
      <c r="CP301" s="101"/>
      <c r="CQ301" s="101"/>
      <c r="CR301" s="101"/>
      <c r="CS301" s="101"/>
      <c r="CT301" s="101"/>
      <c r="CU301" s="101"/>
      <c r="CV301" s="101"/>
      <c r="CW301" s="101"/>
      <c r="CX301" s="101"/>
      <c r="CY301" s="101"/>
      <c r="CZ301" s="101"/>
      <c r="DA301" s="1"/>
      <c r="DB301" s="1"/>
      <c r="DC301" s="1"/>
      <c r="DD301" s="1"/>
      <c r="DE301" s="1"/>
      <c r="DF301" s="1"/>
    </row>
    <row r="302" spans="1:110" ht="12.75">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101"/>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13"/>
      <c r="CD302" s="113"/>
      <c r="CE302" s="113"/>
      <c r="CF302" s="113"/>
      <c r="CG302" s="113"/>
      <c r="CH302" s="101"/>
      <c r="CI302" s="101"/>
      <c r="CJ302" s="101"/>
      <c r="CK302" s="101"/>
      <c r="CL302" s="101"/>
      <c r="CM302" s="101"/>
      <c r="CN302" s="101"/>
      <c r="CO302" s="101"/>
      <c r="CP302" s="101"/>
      <c r="CQ302" s="101"/>
      <c r="CR302" s="101"/>
      <c r="CS302" s="101"/>
      <c r="CT302" s="101"/>
      <c r="CU302" s="101"/>
      <c r="CV302" s="101"/>
      <c r="CW302" s="101"/>
      <c r="CX302" s="101"/>
      <c r="CY302" s="101"/>
      <c r="CZ302" s="101"/>
      <c r="DA302" s="1"/>
      <c r="DB302" s="1"/>
      <c r="DC302" s="1"/>
      <c r="DD302" s="1"/>
      <c r="DE302" s="1"/>
      <c r="DF302" s="1"/>
    </row>
    <row r="303" spans="1:110" ht="12.7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101"/>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13"/>
      <c r="CD303" s="113"/>
      <c r="CE303" s="113"/>
      <c r="CF303" s="113"/>
      <c r="CG303" s="113"/>
      <c r="CH303" s="101"/>
      <c r="CI303" s="101"/>
      <c r="CJ303" s="101"/>
      <c r="CK303" s="101"/>
      <c r="CL303" s="101"/>
      <c r="CM303" s="101"/>
      <c r="CN303" s="101"/>
      <c r="CO303" s="101"/>
      <c r="CP303" s="101"/>
      <c r="CQ303" s="101"/>
      <c r="CR303" s="101"/>
      <c r="CS303" s="101"/>
      <c r="CT303" s="101"/>
      <c r="CU303" s="101"/>
      <c r="CV303" s="101"/>
      <c r="CW303" s="101"/>
      <c r="CX303" s="101"/>
      <c r="CY303" s="101"/>
      <c r="CZ303" s="101"/>
      <c r="DA303" s="1"/>
      <c r="DB303" s="1"/>
      <c r="DC303" s="1"/>
      <c r="DD303" s="1"/>
      <c r="DE303" s="1"/>
      <c r="DF303" s="1"/>
    </row>
    <row r="304" spans="1:110" ht="12.7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101"/>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13"/>
      <c r="CD304" s="113"/>
      <c r="CE304" s="113"/>
      <c r="CF304" s="113"/>
      <c r="CG304" s="113"/>
      <c r="CH304" s="101"/>
      <c r="CI304" s="101"/>
      <c r="CJ304" s="101"/>
      <c r="CK304" s="101"/>
      <c r="CL304" s="101"/>
      <c r="CM304" s="101"/>
      <c r="CN304" s="101"/>
      <c r="CO304" s="101"/>
      <c r="CP304" s="101"/>
      <c r="CQ304" s="101"/>
      <c r="CR304" s="101"/>
      <c r="CS304" s="101"/>
      <c r="CT304" s="101"/>
      <c r="CU304" s="101"/>
      <c r="CV304" s="101"/>
      <c r="CW304" s="101"/>
      <c r="CX304" s="101"/>
      <c r="CY304" s="101"/>
      <c r="CZ304" s="101"/>
      <c r="DA304" s="1"/>
      <c r="DB304" s="1"/>
      <c r="DC304" s="1"/>
      <c r="DD304" s="1"/>
      <c r="DE304" s="1"/>
      <c r="DF304" s="1"/>
    </row>
    <row r="305" spans="1:110" ht="12.7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101"/>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13"/>
      <c r="CD305" s="113"/>
      <c r="CE305" s="113"/>
      <c r="CF305" s="113"/>
      <c r="CG305" s="113"/>
      <c r="CH305" s="101"/>
      <c r="CI305" s="101"/>
      <c r="CJ305" s="101"/>
      <c r="CK305" s="101"/>
      <c r="CL305" s="101"/>
      <c r="CM305" s="101"/>
      <c r="CN305" s="101"/>
      <c r="CO305" s="101"/>
      <c r="CP305" s="101"/>
      <c r="CQ305" s="101"/>
      <c r="CR305" s="101"/>
      <c r="CS305" s="101"/>
      <c r="CT305" s="101"/>
      <c r="CU305" s="101"/>
      <c r="CV305" s="101"/>
      <c r="CW305" s="101"/>
      <c r="CX305" s="101"/>
      <c r="CY305" s="101"/>
      <c r="CZ305" s="101"/>
      <c r="DA305" s="1"/>
      <c r="DB305" s="1"/>
      <c r="DC305" s="1"/>
      <c r="DD305" s="1"/>
      <c r="DE305" s="1"/>
      <c r="DF305" s="1"/>
    </row>
    <row r="306" spans="1:110" ht="12.7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101"/>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13"/>
      <c r="CD306" s="113"/>
      <c r="CE306" s="113"/>
      <c r="CF306" s="113"/>
      <c r="CG306" s="113"/>
      <c r="CH306" s="101"/>
      <c r="CI306" s="101"/>
      <c r="CJ306" s="101"/>
      <c r="CK306" s="101"/>
      <c r="CL306" s="101"/>
      <c r="CM306" s="101"/>
      <c r="CN306" s="101"/>
      <c r="CO306" s="101"/>
      <c r="CP306" s="101"/>
      <c r="CQ306" s="101"/>
      <c r="CR306" s="101"/>
      <c r="CS306" s="101"/>
      <c r="CT306" s="101"/>
      <c r="CU306" s="101"/>
      <c r="CV306" s="101"/>
      <c r="CW306" s="101"/>
      <c r="CX306" s="101"/>
      <c r="CY306" s="101"/>
      <c r="CZ306" s="101"/>
      <c r="DA306" s="1"/>
      <c r="DB306" s="1"/>
      <c r="DC306" s="1"/>
      <c r="DD306" s="1"/>
      <c r="DE306" s="1"/>
      <c r="DF306" s="1"/>
    </row>
    <row r="307" spans="1:110" ht="12.7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101"/>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13"/>
      <c r="CD307" s="113"/>
      <c r="CE307" s="113"/>
      <c r="CF307" s="113"/>
      <c r="CG307" s="113"/>
      <c r="CH307" s="101"/>
      <c r="CI307" s="101"/>
      <c r="CJ307" s="101"/>
      <c r="CK307" s="101"/>
      <c r="CL307" s="101"/>
      <c r="CM307" s="101"/>
      <c r="CN307" s="101"/>
      <c r="CO307" s="101"/>
      <c r="CP307" s="101"/>
      <c r="CQ307" s="101"/>
      <c r="CR307" s="101"/>
      <c r="CS307" s="101"/>
      <c r="CT307" s="101"/>
      <c r="CU307" s="101"/>
      <c r="CV307" s="101"/>
      <c r="CW307" s="101"/>
      <c r="CX307" s="101"/>
      <c r="CY307" s="101"/>
      <c r="CZ307" s="101"/>
      <c r="DA307" s="1"/>
      <c r="DB307" s="1"/>
      <c r="DC307" s="1"/>
      <c r="DD307" s="1"/>
      <c r="DE307" s="1"/>
      <c r="DF307" s="1"/>
    </row>
    <row r="308" spans="1:110" ht="12.75">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101"/>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13"/>
      <c r="CD308" s="113"/>
      <c r="CE308" s="113"/>
      <c r="CF308" s="113"/>
      <c r="CG308" s="113"/>
      <c r="CH308" s="101"/>
      <c r="CI308" s="101"/>
      <c r="CJ308" s="101"/>
      <c r="CK308" s="101"/>
      <c r="CL308" s="101"/>
      <c r="CM308" s="101"/>
      <c r="CN308" s="101"/>
      <c r="CO308" s="101"/>
      <c r="CP308" s="101"/>
      <c r="CQ308" s="101"/>
      <c r="CR308" s="101"/>
      <c r="CS308" s="101"/>
      <c r="CT308" s="101"/>
      <c r="CU308" s="101"/>
      <c r="CV308" s="101"/>
      <c r="CW308" s="101"/>
      <c r="CX308" s="101"/>
      <c r="CY308" s="101"/>
      <c r="CZ308" s="101"/>
      <c r="DA308" s="1"/>
      <c r="DB308" s="1"/>
      <c r="DC308" s="1"/>
      <c r="DD308" s="1"/>
      <c r="DE308" s="1"/>
      <c r="DF308" s="1"/>
    </row>
    <row r="309" spans="1:110" ht="12.7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101"/>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13"/>
      <c r="CD309" s="113"/>
      <c r="CE309" s="113"/>
      <c r="CF309" s="113"/>
      <c r="CG309" s="113"/>
      <c r="CH309" s="101"/>
      <c r="CI309" s="101"/>
      <c r="CJ309" s="101"/>
      <c r="CK309" s="101"/>
      <c r="CL309" s="101"/>
      <c r="CM309" s="101"/>
      <c r="CN309" s="101"/>
      <c r="CO309" s="101"/>
      <c r="CP309" s="101"/>
      <c r="CQ309" s="101"/>
      <c r="CR309" s="101"/>
      <c r="CS309" s="101"/>
      <c r="CT309" s="101"/>
      <c r="CU309" s="101"/>
      <c r="CV309" s="101"/>
      <c r="CW309" s="101"/>
      <c r="CX309" s="101"/>
      <c r="CY309" s="101"/>
      <c r="CZ309" s="101"/>
      <c r="DA309" s="1"/>
      <c r="DB309" s="1"/>
      <c r="DC309" s="1"/>
      <c r="DD309" s="1"/>
      <c r="DE309" s="1"/>
      <c r="DF309" s="1"/>
    </row>
    <row r="310" spans="1:110" ht="12.75">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101"/>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13"/>
      <c r="CD310" s="113"/>
      <c r="CE310" s="113"/>
      <c r="CF310" s="113"/>
      <c r="CG310" s="113"/>
      <c r="CH310" s="101"/>
      <c r="CI310" s="101"/>
      <c r="CJ310" s="101"/>
      <c r="CK310" s="101"/>
      <c r="CL310" s="101"/>
      <c r="CM310" s="101"/>
      <c r="CN310" s="101"/>
      <c r="CO310" s="101"/>
      <c r="CP310" s="101"/>
      <c r="CQ310" s="101"/>
      <c r="CR310" s="101"/>
      <c r="CS310" s="101"/>
      <c r="CT310" s="101"/>
      <c r="CU310" s="101"/>
      <c r="CV310" s="101"/>
      <c r="CW310" s="101"/>
      <c r="CX310" s="101"/>
      <c r="CY310" s="101"/>
      <c r="CZ310" s="101"/>
      <c r="DA310" s="1"/>
      <c r="DB310" s="1"/>
      <c r="DC310" s="1"/>
      <c r="DD310" s="1"/>
      <c r="DE310" s="1"/>
      <c r="DF310" s="1"/>
    </row>
    <row r="311" spans="1:110" ht="12.7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101"/>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13"/>
      <c r="CD311" s="113"/>
      <c r="CE311" s="113"/>
      <c r="CF311" s="113"/>
      <c r="CG311" s="113"/>
      <c r="CH311" s="101"/>
      <c r="CI311" s="101"/>
      <c r="CJ311" s="101"/>
      <c r="CK311" s="101"/>
      <c r="CL311" s="101"/>
      <c r="CM311" s="101"/>
      <c r="CN311" s="101"/>
      <c r="CO311" s="101"/>
      <c r="CP311" s="101"/>
      <c r="CQ311" s="101"/>
      <c r="CR311" s="101"/>
      <c r="CS311" s="101"/>
      <c r="CT311" s="101"/>
      <c r="CU311" s="101"/>
      <c r="CV311" s="101"/>
      <c r="CW311" s="101"/>
      <c r="CX311" s="101"/>
      <c r="CY311" s="101"/>
      <c r="CZ311" s="101"/>
      <c r="DA311" s="1"/>
      <c r="DB311" s="1"/>
      <c r="DC311" s="1"/>
      <c r="DD311" s="1"/>
      <c r="DE311" s="1"/>
      <c r="DF311" s="1"/>
    </row>
    <row r="312" spans="1:110" ht="12.7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101"/>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13"/>
      <c r="CD312" s="113"/>
      <c r="CE312" s="113"/>
      <c r="CF312" s="113"/>
      <c r="CG312" s="113"/>
      <c r="CH312" s="101"/>
      <c r="CI312" s="101"/>
      <c r="CJ312" s="101"/>
      <c r="CK312" s="101"/>
      <c r="CL312" s="101"/>
      <c r="CM312" s="101"/>
      <c r="CN312" s="101"/>
      <c r="CO312" s="101"/>
      <c r="CP312" s="101"/>
      <c r="CQ312" s="101"/>
      <c r="CR312" s="101"/>
      <c r="CS312" s="101"/>
      <c r="CT312" s="101"/>
      <c r="CU312" s="101"/>
      <c r="CV312" s="101"/>
      <c r="CW312" s="101"/>
      <c r="CX312" s="101"/>
      <c r="CY312" s="101"/>
      <c r="CZ312" s="101"/>
      <c r="DA312" s="1"/>
      <c r="DB312" s="1"/>
      <c r="DC312" s="1"/>
      <c r="DD312" s="1"/>
      <c r="DE312" s="1"/>
      <c r="DF312" s="1"/>
    </row>
    <row r="313" spans="1:110" ht="12.7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101"/>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13"/>
      <c r="CD313" s="113"/>
      <c r="CE313" s="113"/>
      <c r="CF313" s="113"/>
      <c r="CG313" s="113"/>
      <c r="CH313" s="101"/>
      <c r="CI313" s="101"/>
      <c r="CJ313" s="101"/>
      <c r="CK313" s="101"/>
      <c r="CL313" s="101"/>
      <c r="CM313" s="101"/>
      <c r="CN313" s="101"/>
      <c r="CO313" s="101"/>
      <c r="CP313" s="101"/>
      <c r="CQ313" s="101"/>
      <c r="CR313" s="101"/>
      <c r="CS313" s="101"/>
      <c r="CT313" s="101"/>
      <c r="CU313" s="101"/>
      <c r="CV313" s="101"/>
      <c r="CW313" s="101"/>
      <c r="CX313" s="101"/>
      <c r="CY313" s="101"/>
      <c r="CZ313" s="101"/>
      <c r="DA313" s="1"/>
      <c r="DB313" s="1"/>
      <c r="DC313" s="1"/>
      <c r="DD313" s="1"/>
      <c r="DE313" s="1"/>
      <c r="DF313" s="1"/>
    </row>
    <row r="314" spans="1:110" ht="12.7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101"/>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13"/>
      <c r="CD314" s="113"/>
      <c r="CE314" s="113"/>
      <c r="CF314" s="113"/>
      <c r="CG314" s="113"/>
      <c r="CH314" s="101"/>
      <c r="CI314" s="101"/>
      <c r="CJ314" s="101"/>
      <c r="CK314" s="101"/>
      <c r="CL314" s="101"/>
      <c r="CM314" s="101"/>
      <c r="CN314" s="101"/>
      <c r="CO314" s="101"/>
      <c r="CP314" s="101"/>
      <c r="CQ314" s="101"/>
      <c r="CR314" s="101"/>
      <c r="CS314" s="101"/>
      <c r="CT314" s="101"/>
      <c r="CU314" s="101"/>
      <c r="CV314" s="101"/>
      <c r="CW314" s="101"/>
      <c r="CX314" s="101"/>
      <c r="CY314" s="101"/>
      <c r="CZ314" s="101"/>
      <c r="DA314" s="1"/>
      <c r="DB314" s="1"/>
      <c r="DC314" s="1"/>
      <c r="DD314" s="1"/>
      <c r="DE314" s="1"/>
      <c r="DF314" s="1"/>
    </row>
    <row r="315" spans="1:110" ht="12.7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101"/>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13"/>
      <c r="CD315" s="113"/>
      <c r="CE315" s="113"/>
      <c r="CF315" s="113"/>
      <c r="CG315" s="113"/>
      <c r="CH315" s="101"/>
      <c r="CI315" s="101"/>
      <c r="CJ315" s="101"/>
      <c r="CK315" s="101"/>
      <c r="CL315" s="101"/>
      <c r="CM315" s="101"/>
      <c r="CN315" s="101"/>
      <c r="CO315" s="101"/>
      <c r="CP315" s="101"/>
      <c r="CQ315" s="101"/>
      <c r="CR315" s="101"/>
      <c r="CS315" s="101"/>
      <c r="CT315" s="101"/>
      <c r="CU315" s="101"/>
      <c r="CV315" s="101"/>
      <c r="CW315" s="101"/>
      <c r="CX315" s="101"/>
      <c r="CY315" s="101"/>
      <c r="CZ315" s="101"/>
      <c r="DA315" s="1"/>
      <c r="DB315" s="1"/>
      <c r="DC315" s="1"/>
      <c r="DD315" s="1"/>
      <c r="DE315" s="1"/>
      <c r="DF315" s="1"/>
    </row>
    <row r="316" spans="1:110" ht="12.7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101"/>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13"/>
      <c r="CD316" s="113"/>
      <c r="CE316" s="113"/>
      <c r="CF316" s="113"/>
      <c r="CG316" s="113"/>
      <c r="CH316" s="101"/>
      <c r="CI316" s="101"/>
      <c r="CJ316" s="101"/>
      <c r="CK316" s="101"/>
      <c r="CL316" s="101"/>
      <c r="CM316" s="101"/>
      <c r="CN316" s="101"/>
      <c r="CO316" s="101"/>
      <c r="CP316" s="101"/>
      <c r="CQ316" s="101"/>
      <c r="CR316" s="101"/>
      <c r="CS316" s="101"/>
      <c r="CT316" s="101"/>
      <c r="CU316" s="101"/>
      <c r="CV316" s="101"/>
      <c r="CW316" s="101"/>
      <c r="CX316" s="101"/>
      <c r="CY316" s="101"/>
      <c r="CZ316" s="101"/>
      <c r="DA316" s="1"/>
      <c r="DB316" s="1"/>
      <c r="DC316" s="1"/>
      <c r="DD316" s="1"/>
      <c r="DE316" s="1"/>
      <c r="DF316" s="1"/>
    </row>
    <row r="317" spans="1:110" ht="12.7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101"/>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13"/>
      <c r="CD317" s="113"/>
      <c r="CE317" s="113"/>
      <c r="CF317" s="113"/>
      <c r="CG317" s="113"/>
      <c r="CH317" s="101"/>
      <c r="CI317" s="101"/>
      <c r="CJ317" s="101"/>
      <c r="CK317" s="101"/>
      <c r="CL317" s="101"/>
      <c r="CM317" s="101"/>
      <c r="CN317" s="101"/>
      <c r="CO317" s="101"/>
      <c r="CP317" s="101"/>
      <c r="CQ317" s="101"/>
      <c r="CR317" s="101"/>
      <c r="CS317" s="101"/>
      <c r="CT317" s="101"/>
      <c r="CU317" s="101"/>
      <c r="CV317" s="101"/>
      <c r="CW317" s="101"/>
      <c r="CX317" s="101"/>
      <c r="CY317" s="101"/>
      <c r="CZ317" s="101"/>
      <c r="DA317" s="1"/>
      <c r="DB317" s="1"/>
      <c r="DC317" s="1"/>
      <c r="DD317" s="1"/>
      <c r="DE317" s="1"/>
      <c r="DF317" s="1"/>
    </row>
    <row r="318" spans="1:110" ht="12.7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101"/>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13"/>
      <c r="CD318" s="113"/>
      <c r="CE318" s="113"/>
      <c r="CF318" s="113"/>
      <c r="CG318" s="113"/>
      <c r="CH318" s="101"/>
      <c r="CI318" s="101"/>
      <c r="CJ318" s="101"/>
      <c r="CK318" s="101"/>
      <c r="CL318" s="101"/>
      <c r="CM318" s="101"/>
      <c r="CN318" s="101"/>
      <c r="CO318" s="101"/>
      <c r="CP318" s="101"/>
      <c r="CQ318" s="101"/>
      <c r="CR318" s="101"/>
      <c r="CS318" s="101"/>
      <c r="CT318" s="101"/>
      <c r="CU318" s="101"/>
      <c r="CV318" s="101"/>
      <c r="CW318" s="101"/>
      <c r="CX318" s="101"/>
      <c r="CY318" s="101"/>
      <c r="CZ318" s="101"/>
      <c r="DA318" s="1"/>
      <c r="DB318" s="1"/>
      <c r="DC318" s="1"/>
      <c r="DD318" s="1"/>
      <c r="DE318" s="1"/>
      <c r="DF318" s="1"/>
    </row>
    <row r="319" spans="1:110" ht="12.7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101"/>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13"/>
      <c r="CD319" s="113"/>
      <c r="CE319" s="113"/>
      <c r="CF319" s="113"/>
      <c r="CG319" s="113"/>
      <c r="CH319" s="101"/>
      <c r="CI319" s="101"/>
      <c r="CJ319" s="101"/>
      <c r="CK319" s="101"/>
      <c r="CL319" s="101"/>
      <c r="CM319" s="101"/>
      <c r="CN319" s="101"/>
      <c r="CO319" s="101"/>
      <c r="CP319" s="101"/>
      <c r="CQ319" s="101"/>
      <c r="CR319" s="101"/>
      <c r="CS319" s="101"/>
      <c r="CT319" s="101"/>
      <c r="CU319" s="101"/>
      <c r="CV319" s="101"/>
      <c r="CW319" s="101"/>
      <c r="CX319" s="101"/>
      <c r="CY319" s="101"/>
      <c r="CZ319" s="101"/>
      <c r="DA319" s="1"/>
      <c r="DB319" s="1"/>
      <c r="DC319" s="1"/>
      <c r="DD319" s="1"/>
      <c r="DE319" s="1"/>
      <c r="DF319" s="1"/>
    </row>
    <row r="320" spans="1:110" ht="12.7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101"/>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13"/>
      <c r="CD320" s="113"/>
      <c r="CE320" s="113"/>
      <c r="CF320" s="113"/>
      <c r="CG320" s="113"/>
      <c r="CH320" s="101"/>
      <c r="CI320" s="101"/>
      <c r="CJ320" s="101"/>
      <c r="CK320" s="101"/>
      <c r="CL320" s="101"/>
      <c r="CM320" s="101"/>
      <c r="CN320" s="101"/>
      <c r="CO320" s="101"/>
      <c r="CP320" s="101"/>
      <c r="CQ320" s="101"/>
      <c r="CR320" s="101"/>
      <c r="CS320" s="101"/>
      <c r="CT320" s="101"/>
      <c r="CU320" s="101"/>
      <c r="CV320" s="101"/>
      <c r="CW320" s="101"/>
      <c r="CX320" s="101"/>
      <c r="CY320" s="101"/>
      <c r="CZ320" s="101"/>
      <c r="DA320" s="1"/>
      <c r="DB320" s="1"/>
      <c r="DC320" s="1"/>
      <c r="DD320" s="1"/>
      <c r="DE320" s="1"/>
      <c r="DF320" s="1"/>
    </row>
    <row r="321" spans="1:110" ht="12.7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101"/>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13"/>
      <c r="CD321" s="113"/>
      <c r="CE321" s="113"/>
      <c r="CF321" s="113"/>
      <c r="CG321" s="113"/>
      <c r="CH321" s="101"/>
      <c r="CI321" s="101"/>
      <c r="CJ321" s="101"/>
      <c r="CK321" s="101"/>
      <c r="CL321" s="101"/>
      <c r="CM321" s="101"/>
      <c r="CN321" s="101"/>
      <c r="CO321" s="101"/>
      <c r="CP321" s="101"/>
      <c r="CQ321" s="101"/>
      <c r="CR321" s="101"/>
      <c r="CS321" s="101"/>
      <c r="CT321" s="101"/>
      <c r="CU321" s="101"/>
      <c r="CV321" s="101"/>
      <c r="CW321" s="101"/>
      <c r="CX321" s="101"/>
      <c r="CY321" s="101"/>
      <c r="CZ321" s="101"/>
      <c r="DA321" s="1"/>
      <c r="DB321" s="1"/>
      <c r="DC321" s="1"/>
      <c r="DD321" s="1"/>
      <c r="DE321" s="1"/>
      <c r="DF321" s="1"/>
    </row>
    <row r="322" spans="1:110" ht="12.7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101"/>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13"/>
      <c r="CD322" s="113"/>
      <c r="CE322" s="113"/>
      <c r="CF322" s="113"/>
      <c r="CG322" s="113"/>
      <c r="CH322" s="101"/>
      <c r="CI322" s="101"/>
      <c r="CJ322" s="101"/>
      <c r="CK322" s="101"/>
      <c r="CL322" s="101"/>
      <c r="CM322" s="101"/>
      <c r="CN322" s="101"/>
      <c r="CO322" s="101"/>
      <c r="CP322" s="101"/>
      <c r="CQ322" s="101"/>
      <c r="CR322" s="101"/>
      <c r="CS322" s="101"/>
      <c r="CT322" s="101"/>
      <c r="CU322" s="101"/>
      <c r="CV322" s="101"/>
      <c r="CW322" s="101"/>
      <c r="CX322" s="101"/>
      <c r="CY322" s="101"/>
      <c r="CZ322" s="101"/>
      <c r="DA322" s="1"/>
      <c r="DB322" s="1"/>
      <c r="DC322" s="1"/>
      <c r="DD322" s="1"/>
      <c r="DE322" s="1"/>
      <c r="DF322" s="1"/>
    </row>
    <row r="323" spans="1:110" ht="12.7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101"/>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13"/>
      <c r="CD323" s="113"/>
      <c r="CE323" s="113"/>
      <c r="CF323" s="113"/>
      <c r="CG323" s="113"/>
      <c r="CH323" s="101"/>
      <c r="CI323" s="101"/>
      <c r="CJ323" s="101"/>
      <c r="CK323" s="101"/>
      <c r="CL323" s="101"/>
      <c r="CM323" s="101"/>
      <c r="CN323" s="101"/>
      <c r="CO323" s="101"/>
      <c r="CP323" s="101"/>
      <c r="CQ323" s="101"/>
      <c r="CR323" s="101"/>
      <c r="CS323" s="101"/>
      <c r="CT323" s="101"/>
      <c r="CU323" s="101"/>
      <c r="CV323" s="101"/>
      <c r="CW323" s="101"/>
      <c r="CX323" s="101"/>
      <c r="CY323" s="101"/>
      <c r="CZ323" s="101"/>
      <c r="DA323" s="1"/>
      <c r="DB323" s="1"/>
      <c r="DC323" s="1"/>
      <c r="DD323" s="1"/>
      <c r="DE323" s="1"/>
      <c r="DF323" s="1"/>
    </row>
    <row r="324" spans="1:110" ht="12.7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101"/>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13"/>
      <c r="CD324" s="113"/>
      <c r="CE324" s="113"/>
      <c r="CF324" s="113"/>
      <c r="CG324" s="113"/>
      <c r="CH324" s="101"/>
      <c r="CI324" s="101"/>
      <c r="CJ324" s="101"/>
      <c r="CK324" s="101"/>
      <c r="CL324" s="101"/>
      <c r="CM324" s="101"/>
      <c r="CN324" s="101"/>
      <c r="CO324" s="101"/>
      <c r="CP324" s="101"/>
      <c r="CQ324" s="101"/>
      <c r="CR324" s="101"/>
      <c r="CS324" s="101"/>
      <c r="CT324" s="101"/>
      <c r="CU324" s="101"/>
      <c r="CV324" s="101"/>
      <c r="CW324" s="101"/>
      <c r="CX324" s="101"/>
      <c r="CY324" s="101"/>
      <c r="CZ324" s="101"/>
      <c r="DA324" s="1"/>
      <c r="DB324" s="1"/>
      <c r="DC324" s="1"/>
      <c r="DD324" s="1"/>
      <c r="DE324" s="1"/>
      <c r="DF324" s="1"/>
    </row>
    <row r="325" spans="1:110" ht="12.7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101"/>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13"/>
      <c r="CD325" s="113"/>
      <c r="CE325" s="113"/>
      <c r="CF325" s="113"/>
      <c r="CG325" s="113"/>
      <c r="CH325" s="101"/>
      <c r="CI325" s="101"/>
      <c r="CJ325" s="101"/>
      <c r="CK325" s="101"/>
      <c r="CL325" s="101"/>
      <c r="CM325" s="101"/>
      <c r="CN325" s="101"/>
      <c r="CO325" s="101"/>
      <c r="CP325" s="101"/>
      <c r="CQ325" s="101"/>
      <c r="CR325" s="101"/>
      <c r="CS325" s="101"/>
      <c r="CT325" s="101"/>
      <c r="CU325" s="101"/>
      <c r="CV325" s="101"/>
      <c r="CW325" s="101"/>
      <c r="CX325" s="101"/>
      <c r="CY325" s="101"/>
      <c r="CZ325" s="101"/>
      <c r="DA325" s="1"/>
      <c r="DB325" s="1"/>
      <c r="DC325" s="1"/>
      <c r="DD325" s="1"/>
      <c r="DE325" s="1"/>
      <c r="DF325" s="1"/>
    </row>
    <row r="326" spans="1:110" ht="12.7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101"/>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13"/>
      <c r="CD326" s="113"/>
      <c r="CE326" s="113"/>
      <c r="CF326" s="113"/>
      <c r="CG326" s="113"/>
      <c r="CH326" s="101"/>
      <c r="CI326" s="101"/>
      <c r="CJ326" s="101"/>
      <c r="CK326" s="101"/>
      <c r="CL326" s="101"/>
      <c r="CM326" s="101"/>
      <c r="CN326" s="101"/>
      <c r="CO326" s="101"/>
      <c r="CP326" s="101"/>
      <c r="CQ326" s="101"/>
      <c r="CR326" s="101"/>
      <c r="CS326" s="101"/>
      <c r="CT326" s="101"/>
      <c r="CU326" s="101"/>
      <c r="CV326" s="101"/>
      <c r="CW326" s="101"/>
      <c r="CX326" s="101"/>
      <c r="CY326" s="101"/>
      <c r="CZ326" s="101"/>
      <c r="DA326" s="1"/>
      <c r="DB326" s="1"/>
      <c r="DC326" s="1"/>
      <c r="DD326" s="1"/>
      <c r="DE326" s="1"/>
      <c r="DF326" s="1"/>
    </row>
    <row r="327" spans="1:110" ht="12.7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101"/>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13"/>
      <c r="CD327" s="113"/>
      <c r="CE327" s="113"/>
      <c r="CF327" s="113"/>
      <c r="CG327" s="113"/>
      <c r="CH327" s="101"/>
      <c r="CI327" s="101"/>
      <c r="CJ327" s="101"/>
      <c r="CK327" s="101"/>
      <c r="CL327" s="101"/>
      <c r="CM327" s="101"/>
      <c r="CN327" s="101"/>
      <c r="CO327" s="101"/>
      <c r="CP327" s="101"/>
      <c r="CQ327" s="101"/>
      <c r="CR327" s="101"/>
      <c r="CS327" s="101"/>
      <c r="CT327" s="101"/>
      <c r="CU327" s="101"/>
      <c r="CV327" s="101"/>
      <c r="CW327" s="101"/>
      <c r="CX327" s="101"/>
      <c r="CY327" s="101"/>
      <c r="CZ327" s="101"/>
      <c r="DA327" s="1"/>
      <c r="DB327" s="1"/>
      <c r="DC327" s="1"/>
      <c r="DD327" s="1"/>
      <c r="DE327" s="1"/>
      <c r="DF327" s="1"/>
    </row>
    <row r="328" spans="1:110" ht="12.7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101"/>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13"/>
      <c r="CD328" s="113"/>
      <c r="CE328" s="113"/>
      <c r="CF328" s="113"/>
      <c r="CG328" s="113"/>
      <c r="CH328" s="101"/>
      <c r="CI328" s="101"/>
      <c r="CJ328" s="101"/>
      <c r="CK328" s="101"/>
      <c r="CL328" s="101"/>
      <c r="CM328" s="101"/>
      <c r="CN328" s="101"/>
      <c r="CO328" s="101"/>
      <c r="CP328" s="101"/>
      <c r="CQ328" s="101"/>
      <c r="CR328" s="101"/>
      <c r="CS328" s="101"/>
      <c r="CT328" s="101"/>
      <c r="CU328" s="101"/>
      <c r="CV328" s="101"/>
      <c r="CW328" s="101"/>
      <c r="CX328" s="101"/>
      <c r="CY328" s="101"/>
      <c r="CZ328" s="101"/>
      <c r="DA328" s="1"/>
      <c r="DB328" s="1"/>
      <c r="DC328" s="1"/>
      <c r="DD328" s="1"/>
      <c r="DE328" s="1"/>
      <c r="DF328" s="1"/>
    </row>
    <row r="329" spans="1:110" ht="12.7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101"/>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13"/>
      <c r="CD329" s="113"/>
      <c r="CE329" s="113"/>
      <c r="CF329" s="113"/>
      <c r="CG329" s="113"/>
      <c r="CH329" s="101"/>
      <c r="CI329" s="101"/>
      <c r="CJ329" s="101"/>
      <c r="CK329" s="101"/>
      <c r="CL329" s="101"/>
      <c r="CM329" s="101"/>
      <c r="CN329" s="101"/>
      <c r="CO329" s="101"/>
      <c r="CP329" s="101"/>
      <c r="CQ329" s="101"/>
      <c r="CR329" s="101"/>
      <c r="CS329" s="101"/>
      <c r="CT329" s="101"/>
      <c r="CU329" s="101"/>
      <c r="CV329" s="101"/>
      <c r="CW329" s="101"/>
      <c r="CX329" s="101"/>
      <c r="CY329" s="101"/>
      <c r="CZ329" s="101"/>
      <c r="DA329" s="1"/>
      <c r="DB329" s="1"/>
      <c r="DC329" s="1"/>
      <c r="DD329" s="1"/>
      <c r="DE329" s="1"/>
      <c r="DF329" s="1"/>
    </row>
    <row r="330" spans="1:110" ht="12.7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101"/>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13"/>
      <c r="CD330" s="113"/>
      <c r="CE330" s="113"/>
      <c r="CF330" s="113"/>
      <c r="CG330" s="113"/>
      <c r="CH330" s="101"/>
      <c r="CI330" s="101"/>
      <c r="CJ330" s="101"/>
      <c r="CK330" s="101"/>
      <c r="CL330" s="101"/>
      <c r="CM330" s="101"/>
      <c r="CN330" s="101"/>
      <c r="CO330" s="101"/>
      <c r="CP330" s="101"/>
      <c r="CQ330" s="101"/>
      <c r="CR330" s="101"/>
      <c r="CS330" s="101"/>
      <c r="CT330" s="101"/>
      <c r="CU330" s="101"/>
      <c r="CV330" s="101"/>
      <c r="CW330" s="101"/>
      <c r="CX330" s="101"/>
      <c r="CY330" s="101"/>
      <c r="CZ330" s="101"/>
      <c r="DA330" s="1"/>
      <c r="DB330" s="1"/>
      <c r="DC330" s="1"/>
      <c r="DD330" s="1"/>
      <c r="DE330" s="1"/>
      <c r="DF330" s="1"/>
    </row>
    <row r="331" spans="1:110" ht="12.7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101"/>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13"/>
      <c r="CD331" s="113"/>
      <c r="CE331" s="113"/>
      <c r="CF331" s="113"/>
      <c r="CG331" s="113"/>
      <c r="CH331" s="101"/>
      <c r="CI331" s="101"/>
      <c r="CJ331" s="101"/>
      <c r="CK331" s="101"/>
      <c r="CL331" s="101"/>
      <c r="CM331" s="101"/>
      <c r="CN331" s="101"/>
      <c r="CO331" s="101"/>
      <c r="CP331" s="101"/>
      <c r="CQ331" s="101"/>
      <c r="CR331" s="101"/>
      <c r="CS331" s="101"/>
      <c r="CT331" s="101"/>
      <c r="CU331" s="101"/>
      <c r="CV331" s="101"/>
      <c r="CW331" s="101"/>
      <c r="CX331" s="101"/>
      <c r="CY331" s="101"/>
      <c r="CZ331" s="101"/>
      <c r="DA331" s="1"/>
      <c r="DB331" s="1"/>
      <c r="DC331" s="1"/>
      <c r="DD331" s="1"/>
      <c r="DE331" s="1"/>
      <c r="DF331" s="1"/>
    </row>
    <row r="332" spans="1:110" ht="12.7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101"/>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13"/>
      <c r="CD332" s="113"/>
      <c r="CE332" s="113"/>
      <c r="CF332" s="113"/>
      <c r="CG332" s="113"/>
      <c r="CH332" s="101"/>
      <c r="CI332" s="101"/>
      <c r="CJ332" s="101"/>
      <c r="CK332" s="101"/>
      <c r="CL332" s="101"/>
      <c r="CM332" s="101"/>
      <c r="CN332" s="101"/>
      <c r="CO332" s="101"/>
      <c r="CP332" s="101"/>
      <c r="CQ332" s="101"/>
      <c r="CR332" s="101"/>
      <c r="CS332" s="101"/>
      <c r="CT332" s="101"/>
      <c r="CU332" s="101"/>
      <c r="CV332" s="101"/>
      <c r="CW332" s="101"/>
      <c r="CX332" s="101"/>
      <c r="CY332" s="101"/>
      <c r="CZ332" s="101"/>
      <c r="DA332" s="1"/>
      <c r="DB332" s="1"/>
      <c r="DC332" s="1"/>
      <c r="DD332" s="1"/>
      <c r="DE332" s="1"/>
      <c r="DF332" s="1"/>
    </row>
    <row r="333" spans="1:110" ht="12.7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101"/>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13"/>
      <c r="CD333" s="113"/>
      <c r="CE333" s="113"/>
      <c r="CF333" s="113"/>
      <c r="CG333" s="113"/>
      <c r="CH333" s="101"/>
      <c r="CI333" s="101"/>
      <c r="CJ333" s="101"/>
      <c r="CK333" s="101"/>
      <c r="CL333" s="101"/>
      <c r="CM333" s="101"/>
      <c r="CN333" s="101"/>
      <c r="CO333" s="101"/>
      <c r="CP333" s="101"/>
      <c r="CQ333" s="101"/>
      <c r="CR333" s="101"/>
      <c r="CS333" s="101"/>
      <c r="CT333" s="101"/>
      <c r="CU333" s="101"/>
      <c r="CV333" s="101"/>
      <c r="CW333" s="101"/>
      <c r="CX333" s="101"/>
      <c r="CY333" s="101"/>
      <c r="CZ333" s="101"/>
      <c r="DA333" s="1"/>
      <c r="DB333" s="1"/>
      <c r="DC333" s="1"/>
      <c r="DD333" s="1"/>
      <c r="DE333" s="1"/>
      <c r="DF333" s="1"/>
    </row>
    <row r="334" spans="1:110" ht="12.7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101"/>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13"/>
      <c r="CD334" s="113"/>
      <c r="CE334" s="113"/>
      <c r="CF334" s="113"/>
      <c r="CG334" s="113"/>
      <c r="CH334" s="101"/>
      <c r="CI334" s="101"/>
      <c r="CJ334" s="101"/>
      <c r="CK334" s="101"/>
      <c r="CL334" s="101"/>
      <c r="CM334" s="101"/>
      <c r="CN334" s="101"/>
      <c r="CO334" s="101"/>
      <c r="CP334" s="101"/>
      <c r="CQ334" s="101"/>
      <c r="CR334" s="101"/>
      <c r="CS334" s="101"/>
      <c r="CT334" s="101"/>
      <c r="CU334" s="101"/>
      <c r="CV334" s="101"/>
      <c r="CW334" s="101"/>
      <c r="CX334" s="101"/>
      <c r="CY334" s="101"/>
      <c r="CZ334" s="101"/>
      <c r="DA334" s="1"/>
      <c r="DB334" s="1"/>
      <c r="DC334" s="1"/>
      <c r="DD334" s="1"/>
      <c r="DE334" s="1"/>
      <c r="DF334" s="1"/>
    </row>
    <row r="335" spans="1:110" ht="12.7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101"/>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13"/>
      <c r="CD335" s="113"/>
      <c r="CE335" s="113"/>
      <c r="CF335" s="113"/>
      <c r="CG335" s="113"/>
      <c r="CH335" s="101"/>
      <c r="CI335" s="101"/>
      <c r="CJ335" s="101"/>
      <c r="CK335" s="101"/>
      <c r="CL335" s="101"/>
      <c r="CM335" s="101"/>
      <c r="CN335" s="101"/>
      <c r="CO335" s="101"/>
      <c r="CP335" s="101"/>
      <c r="CQ335" s="101"/>
      <c r="CR335" s="101"/>
      <c r="CS335" s="101"/>
      <c r="CT335" s="101"/>
      <c r="CU335" s="101"/>
      <c r="CV335" s="101"/>
      <c r="CW335" s="101"/>
      <c r="CX335" s="101"/>
      <c r="CY335" s="101"/>
      <c r="CZ335" s="101"/>
      <c r="DA335" s="1"/>
      <c r="DB335" s="1"/>
      <c r="DC335" s="1"/>
      <c r="DD335" s="1"/>
      <c r="DE335" s="1"/>
      <c r="DF335" s="1"/>
    </row>
    <row r="336" spans="1:110" ht="12.7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101"/>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13"/>
      <c r="CD336" s="113"/>
      <c r="CE336" s="113"/>
      <c r="CF336" s="113"/>
      <c r="CG336" s="113"/>
      <c r="CH336" s="101"/>
      <c r="CI336" s="101"/>
      <c r="CJ336" s="101"/>
      <c r="CK336" s="101"/>
      <c r="CL336" s="101"/>
      <c r="CM336" s="101"/>
      <c r="CN336" s="101"/>
      <c r="CO336" s="101"/>
      <c r="CP336" s="101"/>
      <c r="CQ336" s="101"/>
      <c r="CR336" s="101"/>
      <c r="CS336" s="101"/>
      <c r="CT336" s="101"/>
      <c r="CU336" s="101"/>
      <c r="CV336" s="101"/>
      <c r="CW336" s="101"/>
      <c r="CX336" s="101"/>
      <c r="CY336" s="101"/>
      <c r="CZ336" s="101"/>
      <c r="DA336" s="1"/>
      <c r="DB336" s="1"/>
      <c r="DC336" s="1"/>
      <c r="DD336" s="1"/>
      <c r="DE336" s="1"/>
      <c r="DF336" s="1"/>
    </row>
    <row r="337" spans="1:110" ht="12.7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101"/>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13"/>
      <c r="CD337" s="113"/>
      <c r="CE337" s="113"/>
      <c r="CF337" s="113"/>
      <c r="CG337" s="113"/>
      <c r="CH337" s="101"/>
      <c r="CI337" s="101"/>
      <c r="CJ337" s="101"/>
      <c r="CK337" s="101"/>
      <c r="CL337" s="101"/>
      <c r="CM337" s="101"/>
      <c r="CN337" s="101"/>
      <c r="CO337" s="101"/>
      <c r="CP337" s="101"/>
      <c r="CQ337" s="101"/>
      <c r="CR337" s="101"/>
      <c r="CS337" s="101"/>
      <c r="CT337" s="101"/>
      <c r="CU337" s="101"/>
      <c r="CV337" s="101"/>
      <c r="CW337" s="101"/>
      <c r="CX337" s="101"/>
      <c r="CY337" s="101"/>
      <c r="CZ337" s="101"/>
      <c r="DA337" s="1"/>
      <c r="DB337" s="1"/>
      <c r="DC337" s="1"/>
      <c r="DD337" s="1"/>
      <c r="DE337" s="1"/>
      <c r="DF337" s="1"/>
    </row>
    <row r="338" spans="1:110" ht="12.7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101"/>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13"/>
      <c r="CD338" s="113"/>
      <c r="CE338" s="113"/>
      <c r="CF338" s="113"/>
      <c r="CG338" s="113"/>
      <c r="CH338" s="101"/>
      <c r="CI338" s="101"/>
      <c r="CJ338" s="101"/>
      <c r="CK338" s="101"/>
      <c r="CL338" s="101"/>
      <c r="CM338" s="101"/>
      <c r="CN338" s="101"/>
      <c r="CO338" s="101"/>
      <c r="CP338" s="101"/>
      <c r="CQ338" s="101"/>
      <c r="CR338" s="101"/>
      <c r="CS338" s="101"/>
      <c r="CT338" s="101"/>
      <c r="CU338" s="101"/>
      <c r="CV338" s="101"/>
      <c r="CW338" s="101"/>
      <c r="CX338" s="101"/>
      <c r="CY338" s="101"/>
      <c r="CZ338" s="101"/>
      <c r="DA338" s="1"/>
      <c r="DB338" s="1"/>
      <c r="DC338" s="1"/>
      <c r="DD338" s="1"/>
      <c r="DE338" s="1"/>
      <c r="DF338" s="1"/>
    </row>
    <row r="339" spans="1:110" ht="12.7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101"/>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13"/>
      <c r="CD339" s="113"/>
      <c r="CE339" s="113"/>
      <c r="CF339" s="113"/>
      <c r="CG339" s="113"/>
      <c r="CH339" s="101"/>
      <c r="CI339" s="101"/>
      <c r="CJ339" s="101"/>
      <c r="CK339" s="101"/>
      <c r="CL339" s="101"/>
      <c r="CM339" s="101"/>
      <c r="CN339" s="101"/>
      <c r="CO339" s="101"/>
      <c r="CP339" s="101"/>
      <c r="CQ339" s="101"/>
      <c r="CR339" s="101"/>
      <c r="CS339" s="101"/>
      <c r="CT339" s="101"/>
      <c r="CU339" s="101"/>
      <c r="CV339" s="101"/>
      <c r="CW339" s="101"/>
      <c r="CX339" s="101"/>
      <c r="CY339" s="101"/>
      <c r="CZ339" s="101"/>
      <c r="DA339" s="1"/>
      <c r="DB339" s="1"/>
      <c r="DC339" s="1"/>
      <c r="DD339" s="1"/>
      <c r="DE339" s="1"/>
      <c r="DF339" s="1"/>
    </row>
    <row r="340" spans="1:110" ht="12.7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101"/>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13"/>
      <c r="CD340" s="113"/>
      <c r="CE340" s="113"/>
      <c r="CF340" s="113"/>
      <c r="CG340" s="113"/>
      <c r="CH340" s="101"/>
      <c r="CI340" s="101"/>
      <c r="CJ340" s="101"/>
      <c r="CK340" s="101"/>
      <c r="CL340" s="101"/>
      <c r="CM340" s="101"/>
      <c r="CN340" s="101"/>
      <c r="CO340" s="101"/>
      <c r="CP340" s="101"/>
      <c r="CQ340" s="101"/>
      <c r="CR340" s="101"/>
      <c r="CS340" s="101"/>
      <c r="CT340" s="101"/>
      <c r="CU340" s="101"/>
      <c r="CV340" s="101"/>
      <c r="CW340" s="101"/>
      <c r="CX340" s="101"/>
      <c r="CY340" s="101"/>
      <c r="CZ340" s="101"/>
      <c r="DA340" s="1"/>
      <c r="DB340" s="1"/>
      <c r="DC340" s="1"/>
      <c r="DD340" s="1"/>
      <c r="DE340" s="1"/>
      <c r="DF340" s="1"/>
    </row>
    <row r="341" spans="1:110" ht="12.7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101"/>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13"/>
      <c r="CD341" s="113"/>
      <c r="CE341" s="113"/>
      <c r="CF341" s="113"/>
      <c r="CG341" s="113"/>
      <c r="CH341" s="101"/>
      <c r="CI341" s="101"/>
      <c r="CJ341" s="101"/>
      <c r="CK341" s="101"/>
      <c r="CL341" s="101"/>
      <c r="CM341" s="101"/>
      <c r="CN341" s="101"/>
      <c r="CO341" s="101"/>
      <c r="CP341" s="101"/>
      <c r="CQ341" s="101"/>
      <c r="CR341" s="101"/>
      <c r="CS341" s="101"/>
      <c r="CT341" s="101"/>
      <c r="CU341" s="101"/>
      <c r="CV341" s="101"/>
      <c r="CW341" s="101"/>
      <c r="CX341" s="101"/>
      <c r="CY341" s="101"/>
      <c r="CZ341" s="101"/>
      <c r="DA341" s="1"/>
      <c r="DB341" s="1"/>
      <c r="DC341" s="1"/>
      <c r="DD341" s="1"/>
      <c r="DE341" s="1"/>
      <c r="DF341" s="1"/>
    </row>
    <row r="342" spans="1:110" ht="12.7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101"/>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13"/>
      <c r="CD342" s="113"/>
      <c r="CE342" s="113"/>
      <c r="CF342" s="113"/>
      <c r="CG342" s="113"/>
      <c r="CH342" s="101"/>
      <c r="CI342" s="101"/>
      <c r="CJ342" s="101"/>
      <c r="CK342" s="101"/>
      <c r="CL342" s="101"/>
      <c r="CM342" s="101"/>
      <c r="CN342" s="101"/>
      <c r="CO342" s="101"/>
      <c r="CP342" s="101"/>
      <c r="CQ342" s="101"/>
      <c r="CR342" s="101"/>
      <c r="CS342" s="101"/>
      <c r="CT342" s="101"/>
      <c r="CU342" s="101"/>
      <c r="CV342" s="101"/>
      <c r="CW342" s="101"/>
      <c r="CX342" s="101"/>
      <c r="CY342" s="101"/>
      <c r="CZ342" s="101"/>
      <c r="DA342" s="1"/>
      <c r="DB342" s="1"/>
      <c r="DC342" s="1"/>
      <c r="DD342" s="1"/>
      <c r="DE342" s="1"/>
      <c r="DF342" s="1"/>
    </row>
    <row r="343" spans="1:110" ht="12.7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101"/>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13"/>
      <c r="CD343" s="113"/>
      <c r="CE343" s="113"/>
      <c r="CF343" s="113"/>
      <c r="CG343" s="113"/>
      <c r="CH343" s="101"/>
      <c r="CI343" s="101"/>
      <c r="CJ343" s="101"/>
      <c r="CK343" s="101"/>
      <c r="CL343" s="101"/>
      <c r="CM343" s="101"/>
      <c r="CN343" s="101"/>
      <c r="CO343" s="101"/>
      <c r="CP343" s="101"/>
      <c r="CQ343" s="101"/>
      <c r="CR343" s="101"/>
      <c r="CS343" s="101"/>
      <c r="CT343" s="101"/>
      <c r="CU343" s="101"/>
      <c r="CV343" s="101"/>
      <c r="CW343" s="101"/>
      <c r="CX343" s="101"/>
      <c r="CY343" s="101"/>
      <c r="CZ343" s="101"/>
      <c r="DA343" s="1"/>
      <c r="DB343" s="1"/>
      <c r="DC343" s="1"/>
      <c r="DD343" s="1"/>
      <c r="DE343" s="1"/>
      <c r="DF343" s="1"/>
    </row>
    <row r="344" spans="1:110" ht="12.7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101"/>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13"/>
      <c r="CD344" s="113"/>
      <c r="CE344" s="113"/>
      <c r="CF344" s="113"/>
      <c r="CG344" s="113"/>
      <c r="CH344" s="101"/>
      <c r="CI344" s="101"/>
      <c r="CJ344" s="101"/>
      <c r="CK344" s="101"/>
      <c r="CL344" s="101"/>
      <c r="CM344" s="101"/>
      <c r="CN344" s="101"/>
      <c r="CO344" s="101"/>
      <c r="CP344" s="101"/>
      <c r="CQ344" s="101"/>
      <c r="CR344" s="101"/>
      <c r="CS344" s="101"/>
      <c r="CT344" s="101"/>
      <c r="CU344" s="101"/>
      <c r="CV344" s="101"/>
      <c r="CW344" s="101"/>
      <c r="CX344" s="101"/>
      <c r="CY344" s="101"/>
      <c r="CZ344" s="101"/>
      <c r="DA344" s="1"/>
      <c r="DB344" s="1"/>
      <c r="DC344" s="1"/>
      <c r="DD344" s="1"/>
      <c r="DE344" s="1"/>
      <c r="DF344" s="1"/>
    </row>
    <row r="345" spans="1:110" ht="12.7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101"/>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13"/>
      <c r="CD345" s="113"/>
      <c r="CE345" s="113"/>
      <c r="CF345" s="113"/>
      <c r="CG345" s="113"/>
      <c r="CH345" s="101"/>
      <c r="CI345" s="101"/>
      <c r="CJ345" s="101"/>
      <c r="CK345" s="101"/>
      <c r="CL345" s="101"/>
      <c r="CM345" s="101"/>
      <c r="CN345" s="101"/>
      <c r="CO345" s="101"/>
      <c r="CP345" s="101"/>
      <c r="CQ345" s="101"/>
      <c r="CR345" s="101"/>
      <c r="CS345" s="101"/>
      <c r="CT345" s="101"/>
      <c r="CU345" s="101"/>
      <c r="CV345" s="101"/>
      <c r="CW345" s="101"/>
      <c r="CX345" s="101"/>
      <c r="CY345" s="101"/>
      <c r="CZ345" s="101"/>
      <c r="DA345" s="1"/>
      <c r="DB345" s="1"/>
      <c r="DC345" s="1"/>
      <c r="DD345" s="1"/>
      <c r="DE345" s="1"/>
      <c r="DF345" s="1"/>
    </row>
    <row r="346" spans="1:110" ht="12.7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101"/>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13"/>
      <c r="CD346" s="113"/>
      <c r="CE346" s="113"/>
      <c r="CF346" s="113"/>
      <c r="CG346" s="113"/>
      <c r="CH346" s="101"/>
      <c r="CI346" s="101"/>
      <c r="CJ346" s="101"/>
      <c r="CK346" s="101"/>
      <c r="CL346" s="101"/>
      <c r="CM346" s="101"/>
      <c r="CN346" s="101"/>
      <c r="CO346" s="101"/>
      <c r="CP346" s="101"/>
      <c r="CQ346" s="101"/>
      <c r="CR346" s="101"/>
      <c r="CS346" s="101"/>
      <c r="CT346" s="101"/>
      <c r="CU346" s="101"/>
      <c r="CV346" s="101"/>
      <c r="CW346" s="101"/>
      <c r="CX346" s="101"/>
      <c r="CY346" s="101"/>
      <c r="CZ346" s="101"/>
      <c r="DA346" s="1"/>
      <c r="DB346" s="1"/>
      <c r="DC346" s="1"/>
      <c r="DD346" s="1"/>
      <c r="DE346" s="1"/>
      <c r="DF346" s="1"/>
    </row>
    <row r="347" spans="1:110" ht="12.7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101"/>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13"/>
      <c r="CD347" s="113"/>
      <c r="CE347" s="113"/>
      <c r="CF347" s="113"/>
      <c r="CG347" s="113"/>
      <c r="CH347" s="101"/>
      <c r="CI347" s="101"/>
      <c r="CJ347" s="101"/>
      <c r="CK347" s="101"/>
      <c r="CL347" s="101"/>
      <c r="CM347" s="101"/>
      <c r="CN347" s="101"/>
      <c r="CO347" s="101"/>
      <c r="CP347" s="101"/>
      <c r="CQ347" s="101"/>
      <c r="CR347" s="101"/>
      <c r="CS347" s="101"/>
      <c r="CT347" s="101"/>
      <c r="CU347" s="101"/>
      <c r="CV347" s="101"/>
      <c r="CW347" s="101"/>
      <c r="CX347" s="101"/>
      <c r="CY347" s="101"/>
      <c r="CZ347" s="101"/>
      <c r="DA347" s="1"/>
      <c r="DB347" s="1"/>
      <c r="DC347" s="1"/>
      <c r="DD347" s="1"/>
      <c r="DE347" s="1"/>
      <c r="DF347" s="1"/>
    </row>
    <row r="348" spans="1:110" ht="12.7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101"/>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13"/>
      <c r="CD348" s="113"/>
      <c r="CE348" s="113"/>
      <c r="CF348" s="113"/>
      <c r="CG348" s="113"/>
      <c r="CH348" s="101"/>
      <c r="CI348" s="101"/>
      <c r="CJ348" s="101"/>
      <c r="CK348" s="101"/>
      <c r="CL348" s="101"/>
      <c r="CM348" s="101"/>
      <c r="CN348" s="101"/>
      <c r="CO348" s="101"/>
      <c r="CP348" s="101"/>
      <c r="CQ348" s="101"/>
      <c r="CR348" s="101"/>
      <c r="CS348" s="101"/>
      <c r="CT348" s="101"/>
      <c r="CU348" s="101"/>
      <c r="CV348" s="101"/>
      <c r="CW348" s="101"/>
      <c r="CX348" s="101"/>
      <c r="CY348" s="101"/>
      <c r="CZ348" s="101"/>
      <c r="DA348" s="1"/>
      <c r="DB348" s="1"/>
      <c r="DC348" s="1"/>
      <c r="DD348" s="1"/>
      <c r="DE348" s="1"/>
      <c r="DF348" s="1"/>
    </row>
    <row r="349" spans="1:110" ht="12.7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101"/>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13"/>
      <c r="CD349" s="113"/>
      <c r="CE349" s="113"/>
      <c r="CF349" s="113"/>
      <c r="CG349" s="113"/>
      <c r="CH349" s="101"/>
      <c r="CI349" s="101"/>
      <c r="CJ349" s="101"/>
      <c r="CK349" s="101"/>
      <c r="CL349" s="101"/>
      <c r="CM349" s="101"/>
      <c r="CN349" s="101"/>
      <c r="CO349" s="101"/>
      <c r="CP349" s="101"/>
      <c r="CQ349" s="101"/>
      <c r="CR349" s="101"/>
      <c r="CS349" s="101"/>
      <c r="CT349" s="101"/>
      <c r="CU349" s="101"/>
      <c r="CV349" s="101"/>
      <c r="CW349" s="101"/>
      <c r="CX349" s="101"/>
      <c r="CY349" s="101"/>
      <c r="CZ349" s="101"/>
      <c r="DA349" s="1"/>
      <c r="DB349" s="1"/>
      <c r="DC349" s="1"/>
      <c r="DD349" s="1"/>
      <c r="DE349" s="1"/>
      <c r="DF349" s="1"/>
    </row>
    <row r="350" spans="1:110" ht="12.7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101"/>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13"/>
      <c r="CD350" s="113"/>
      <c r="CE350" s="113"/>
      <c r="CF350" s="113"/>
      <c r="CG350" s="113"/>
      <c r="CH350" s="101"/>
      <c r="CI350" s="101"/>
      <c r="CJ350" s="101"/>
      <c r="CK350" s="101"/>
      <c r="CL350" s="101"/>
      <c r="CM350" s="101"/>
      <c r="CN350" s="101"/>
      <c r="CO350" s="101"/>
      <c r="CP350" s="101"/>
      <c r="CQ350" s="101"/>
      <c r="CR350" s="101"/>
      <c r="CS350" s="101"/>
      <c r="CT350" s="101"/>
      <c r="CU350" s="101"/>
      <c r="CV350" s="101"/>
      <c r="CW350" s="101"/>
      <c r="CX350" s="101"/>
      <c r="CY350" s="101"/>
      <c r="CZ350" s="101"/>
      <c r="DA350" s="1"/>
      <c r="DB350" s="1"/>
      <c r="DC350" s="1"/>
      <c r="DD350" s="1"/>
      <c r="DE350" s="1"/>
      <c r="DF350" s="1"/>
    </row>
    <row r="351" spans="1:110" ht="12.7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101"/>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13"/>
      <c r="CD351" s="113"/>
      <c r="CE351" s="113"/>
      <c r="CF351" s="113"/>
      <c r="CG351" s="113"/>
      <c r="CH351" s="101"/>
      <c r="CI351" s="101"/>
      <c r="CJ351" s="101"/>
      <c r="CK351" s="101"/>
      <c r="CL351" s="101"/>
      <c r="CM351" s="101"/>
      <c r="CN351" s="101"/>
      <c r="CO351" s="101"/>
      <c r="CP351" s="101"/>
      <c r="CQ351" s="101"/>
      <c r="CR351" s="101"/>
      <c r="CS351" s="101"/>
      <c r="CT351" s="101"/>
      <c r="CU351" s="101"/>
      <c r="CV351" s="101"/>
      <c r="CW351" s="101"/>
      <c r="CX351" s="101"/>
      <c r="CY351" s="101"/>
      <c r="CZ351" s="101"/>
      <c r="DA351" s="1"/>
      <c r="DB351" s="1"/>
      <c r="DC351" s="1"/>
      <c r="DD351" s="1"/>
      <c r="DE351" s="1"/>
      <c r="DF351" s="1"/>
    </row>
    <row r="352" spans="1:110" ht="12.7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101"/>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13"/>
      <c r="CD352" s="113"/>
      <c r="CE352" s="113"/>
      <c r="CF352" s="113"/>
      <c r="CG352" s="113"/>
      <c r="CH352" s="101"/>
      <c r="CI352" s="101"/>
      <c r="CJ352" s="101"/>
      <c r="CK352" s="101"/>
      <c r="CL352" s="101"/>
      <c r="CM352" s="101"/>
      <c r="CN352" s="101"/>
      <c r="CO352" s="101"/>
      <c r="CP352" s="101"/>
      <c r="CQ352" s="101"/>
      <c r="CR352" s="101"/>
      <c r="CS352" s="101"/>
      <c r="CT352" s="101"/>
      <c r="CU352" s="101"/>
      <c r="CV352" s="101"/>
      <c r="CW352" s="101"/>
      <c r="CX352" s="101"/>
      <c r="CY352" s="101"/>
      <c r="CZ352" s="101"/>
      <c r="DA352" s="1"/>
      <c r="DB352" s="1"/>
      <c r="DC352" s="1"/>
      <c r="DD352" s="1"/>
      <c r="DE352" s="1"/>
      <c r="DF352" s="1"/>
    </row>
    <row r="353" spans="1:110" ht="12.7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101"/>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13"/>
      <c r="CD353" s="113"/>
      <c r="CE353" s="113"/>
      <c r="CF353" s="113"/>
      <c r="CG353" s="113"/>
      <c r="CH353" s="101"/>
      <c r="CI353" s="101"/>
      <c r="CJ353" s="101"/>
      <c r="CK353" s="101"/>
      <c r="CL353" s="101"/>
      <c r="CM353" s="101"/>
      <c r="CN353" s="101"/>
      <c r="CO353" s="101"/>
      <c r="CP353" s="101"/>
      <c r="CQ353" s="101"/>
      <c r="CR353" s="101"/>
      <c r="CS353" s="101"/>
      <c r="CT353" s="101"/>
      <c r="CU353" s="101"/>
      <c r="CV353" s="101"/>
      <c r="CW353" s="101"/>
      <c r="CX353" s="101"/>
      <c r="CY353" s="101"/>
      <c r="CZ353" s="101"/>
      <c r="DA353" s="1"/>
      <c r="DB353" s="1"/>
      <c r="DC353" s="1"/>
      <c r="DD353" s="1"/>
      <c r="DE353" s="1"/>
      <c r="DF353" s="1"/>
    </row>
    <row r="354" spans="1:110" ht="12.7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101"/>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13"/>
      <c r="CD354" s="113"/>
      <c r="CE354" s="113"/>
      <c r="CF354" s="113"/>
      <c r="CG354" s="113"/>
      <c r="CH354" s="101"/>
      <c r="CI354" s="101"/>
      <c r="CJ354" s="101"/>
      <c r="CK354" s="101"/>
      <c r="CL354" s="101"/>
      <c r="CM354" s="101"/>
      <c r="CN354" s="101"/>
      <c r="CO354" s="101"/>
      <c r="CP354" s="101"/>
      <c r="CQ354" s="101"/>
      <c r="CR354" s="101"/>
      <c r="CS354" s="101"/>
      <c r="CT354" s="101"/>
      <c r="CU354" s="101"/>
      <c r="CV354" s="101"/>
      <c r="CW354" s="101"/>
      <c r="CX354" s="101"/>
      <c r="CY354" s="101"/>
      <c r="CZ354" s="101"/>
      <c r="DA354" s="1"/>
      <c r="DB354" s="1"/>
      <c r="DC354" s="1"/>
      <c r="DD354" s="1"/>
      <c r="DE354" s="1"/>
      <c r="DF354" s="1"/>
    </row>
    <row r="355" spans="1:110" ht="12.7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101"/>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13"/>
      <c r="CD355" s="113"/>
      <c r="CE355" s="113"/>
      <c r="CF355" s="113"/>
      <c r="CG355" s="113"/>
      <c r="CH355" s="101"/>
      <c r="CI355" s="101"/>
      <c r="CJ355" s="101"/>
      <c r="CK355" s="101"/>
      <c r="CL355" s="101"/>
      <c r="CM355" s="101"/>
      <c r="CN355" s="101"/>
      <c r="CO355" s="101"/>
      <c r="CP355" s="101"/>
      <c r="CQ355" s="101"/>
      <c r="CR355" s="101"/>
      <c r="CS355" s="101"/>
      <c r="CT355" s="101"/>
      <c r="CU355" s="101"/>
      <c r="CV355" s="101"/>
      <c r="CW355" s="101"/>
      <c r="CX355" s="101"/>
      <c r="CY355" s="101"/>
      <c r="CZ355" s="101"/>
      <c r="DA355" s="1"/>
      <c r="DB355" s="1"/>
      <c r="DC355" s="1"/>
      <c r="DD355" s="1"/>
      <c r="DE355" s="1"/>
      <c r="DF355" s="1"/>
    </row>
    <row r="356" spans="1:110" ht="12.7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101"/>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13"/>
      <c r="CD356" s="113"/>
      <c r="CE356" s="113"/>
      <c r="CF356" s="113"/>
      <c r="CG356" s="113"/>
      <c r="CH356" s="101"/>
      <c r="CI356" s="101"/>
      <c r="CJ356" s="101"/>
      <c r="CK356" s="101"/>
      <c r="CL356" s="101"/>
      <c r="CM356" s="101"/>
      <c r="CN356" s="101"/>
      <c r="CO356" s="101"/>
      <c r="CP356" s="101"/>
      <c r="CQ356" s="101"/>
      <c r="CR356" s="101"/>
      <c r="CS356" s="101"/>
      <c r="CT356" s="101"/>
      <c r="CU356" s="101"/>
      <c r="CV356" s="101"/>
      <c r="CW356" s="101"/>
      <c r="CX356" s="101"/>
      <c r="CY356" s="101"/>
      <c r="CZ356" s="101"/>
      <c r="DA356" s="1"/>
      <c r="DB356" s="1"/>
      <c r="DC356" s="1"/>
      <c r="DD356" s="1"/>
      <c r="DE356" s="1"/>
      <c r="DF356" s="1"/>
    </row>
    <row r="357" spans="1:110" ht="12.7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101"/>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13"/>
      <c r="CD357" s="113"/>
      <c r="CE357" s="113"/>
      <c r="CF357" s="113"/>
      <c r="CG357" s="113"/>
      <c r="CH357" s="101"/>
      <c r="CI357" s="101"/>
      <c r="CJ357" s="101"/>
      <c r="CK357" s="101"/>
      <c r="CL357" s="101"/>
      <c r="CM357" s="101"/>
      <c r="CN357" s="101"/>
      <c r="CO357" s="101"/>
      <c r="CP357" s="101"/>
      <c r="CQ357" s="101"/>
      <c r="CR357" s="101"/>
      <c r="CS357" s="101"/>
      <c r="CT357" s="101"/>
      <c r="CU357" s="101"/>
      <c r="CV357" s="101"/>
      <c r="CW357" s="101"/>
      <c r="CX357" s="101"/>
      <c r="CY357" s="101"/>
      <c r="CZ357" s="101"/>
      <c r="DA357" s="1"/>
      <c r="DB357" s="1"/>
      <c r="DC357" s="1"/>
      <c r="DD357" s="1"/>
      <c r="DE357" s="1"/>
      <c r="DF357" s="1"/>
    </row>
    <row r="358" spans="1:110" ht="12.75">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101"/>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13"/>
      <c r="CD358" s="113"/>
      <c r="CE358" s="113"/>
      <c r="CF358" s="113"/>
      <c r="CG358" s="113"/>
      <c r="CH358" s="101"/>
      <c r="CI358" s="101"/>
      <c r="CJ358" s="101"/>
      <c r="CK358" s="101"/>
      <c r="CL358" s="101"/>
      <c r="CM358" s="101"/>
      <c r="CN358" s="101"/>
      <c r="CO358" s="101"/>
      <c r="CP358" s="101"/>
      <c r="CQ358" s="101"/>
      <c r="CR358" s="101"/>
      <c r="CS358" s="101"/>
      <c r="CT358" s="101"/>
      <c r="CU358" s="101"/>
      <c r="CV358" s="101"/>
      <c r="CW358" s="101"/>
      <c r="CX358" s="101"/>
      <c r="CY358" s="101"/>
      <c r="CZ358" s="101"/>
      <c r="DA358" s="1"/>
      <c r="DB358" s="1"/>
      <c r="DC358" s="1"/>
      <c r="DD358" s="1"/>
      <c r="DE358" s="1"/>
      <c r="DF358" s="1"/>
    </row>
    <row r="359" spans="1:110" ht="12.75">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101"/>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13"/>
      <c r="CD359" s="113"/>
      <c r="CE359" s="113"/>
      <c r="CF359" s="113"/>
      <c r="CG359" s="113"/>
      <c r="CH359" s="101"/>
      <c r="CI359" s="101"/>
      <c r="CJ359" s="101"/>
      <c r="CK359" s="101"/>
      <c r="CL359" s="101"/>
      <c r="CM359" s="101"/>
      <c r="CN359" s="101"/>
      <c r="CO359" s="101"/>
      <c r="CP359" s="101"/>
      <c r="CQ359" s="101"/>
      <c r="CR359" s="101"/>
      <c r="CS359" s="101"/>
      <c r="CT359" s="101"/>
      <c r="CU359" s="101"/>
      <c r="CV359" s="101"/>
      <c r="CW359" s="101"/>
      <c r="CX359" s="101"/>
      <c r="CY359" s="101"/>
      <c r="CZ359" s="101"/>
      <c r="DA359" s="1"/>
      <c r="DB359" s="1"/>
      <c r="DC359" s="1"/>
      <c r="DD359" s="1"/>
      <c r="DE359" s="1"/>
      <c r="DF359" s="1"/>
    </row>
    <row r="360" spans="1:110" ht="12.75">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101"/>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13"/>
      <c r="CD360" s="113"/>
      <c r="CE360" s="113"/>
      <c r="CF360" s="113"/>
      <c r="CG360" s="113"/>
      <c r="CH360" s="101"/>
      <c r="CI360" s="101"/>
      <c r="CJ360" s="101"/>
      <c r="CK360" s="101"/>
      <c r="CL360" s="101"/>
      <c r="CM360" s="101"/>
      <c r="CN360" s="101"/>
      <c r="CO360" s="101"/>
      <c r="CP360" s="101"/>
      <c r="CQ360" s="101"/>
      <c r="CR360" s="101"/>
      <c r="CS360" s="101"/>
      <c r="CT360" s="101"/>
      <c r="CU360" s="101"/>
      <c r="CV360" s="101"/>
      <c r="CW360" s="101"/>
      <c r="CX360" s="101"/>
      <c r="CY360" s="101"/>
      <c r="CZ360" s="101"/>
      <c r="DA360" s="1"/>
      <c r="DB360" s="1"/>
      <c r="DC360" s="1"/>
      <c r="DD360" s="1"/>
      <c r="DE360" s="1"/>
      <c r="DF360" s="1"/>
    </row>
    <row r="361" spans="1:110" ht="12.75">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101"/>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13"/>
      <c r="CD361" s="113"/>
      <c r="CE361" s="113"/>
      <c r="CF361" s="113"/>
      <c r="CG361" s="113"/>
      <c r="CH361" s="101"/>
      <c r="CI361" s="101"/>
      <c r="CJ361" s="101"/>
      <c r="CK361" s="101"/>
      <c r="CL361" s="101"/>
      <c r="CM361" s="101"/>
      <c r="CN361" s="101"/>
      <c r="CO361" s="101"/>
      <c r="CP361" s="101"/>
      <c r="CQ361" s="101"/>
      <c r="CR361" s="101"/>
      <c r="CS361" s="101"/>
      <c r="CT361" s="101"/>
      <c r="CU361" s="101"/>
      <c r="CV361" s="101"/>
      <c r="CW361" s="101"/>
      <c r="CX361" s="101"/>
      <c r="CY361" s="101"/>
      <c r="CZ361" s="101"/>
      <c r="DA361" s="1"/>
      <c r="DB361" s="1"/>
      <c r="DC361" s="1"/>
      <c r="DD361" s="1"/>
      <c r="DE361" s="1"/>
      <c r="DF361" s="1"/>
    </row>
    <row r="362" spans="1:110" ht="12.75">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101"/>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13"/>
      <c r="CD362" s="113"/>
      <c r="CE362" s="113"/>
      <c r="CF362" s="113"/>
      <c r="CG362" s="113"/>
      <c r="CH362" s="101"/>
      <c r="CI362" s="101"/>
      <c r="CJ362" s="101"/>
      <c r="CK362" s="101"/>
      <c r="CL362" s="101"/>
      <c r="CM362" s="101"/>
      <c r="CN362" s="101"/>
      <c r="CO362" s="101"/>
      <c r="CP362" s="101"/>
      <c r="CQ362" s="101"/>
      <c r="CR362" s="101"/>
      <c r="CS362" s="101"/>
      <c r="CT362" s="101"/>
      <c r="CU362" s="101"/>
      <c r="CV362" s="101"/>
      <c r="CW362" s="101"/>
      <c r="CX362" s="101"/>
      <c r="CY362" s="101"/>
      <c r="CZ362" s="101"/>
      <c r="DA362" s="1"/>
      <c r="DB362" s="1"/>
      <c r="DC362" s="1"/>
      <c r="DD362" s="1"/>
      <c r="DE362" s="1"/>
      <c r="DF362" s="1"/>
    </row>
    <row r="363" spans="1:110" ht="12.7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101"/>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13"/>
      <c r="CD363" s="113"/>
      <c r="CE363" s="113"/>
      <c r="CF363" s="113"/>
      <c r="CG363" s="113"/>
      <c r="CH363" s="101"/>
      <c r="CI363" s="101"/>
      <c r="CJ363" s="101"/>
      <c r="CK363" s="101"/>
      <c r="CL363" s="101"/>
      <c r="CM363" s="101"/>
      <c r="CN363" s="101"/>
      <c r="CO363" s="101"/>
      <c r="CP363" s="101"/>
      <c r="CQ363" s="101"/>
      <c r="CR363" s="101"/>
      <c r="CS363" s="101"/>
      <c r="CT363" s="101"/>
      <c r="CU363" s="101"/>
      <c r="CV363" s="101"/>
      <c r="CW363" s="101"/>
      <c r="CX363" s="101"/>
      <c r="CY363" s="101"/>
      <c r="CZ363" s="101"/>
      <c r="DA363" s="1"/>
      <c r="DB363" s="1"/>
      <c r="DC363" s="1"/>
      <c r="DD363" s="1"/>
      <c r="DE363" s="1"/>
      <c r="DF363" s="1"/>
    </row>
    <row r="364" spans="1:110" ht="12.7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101"/>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13"/>
      <c r="CD364" s="113"/>
      <c r="CE364" s="113"/>
      <c r="CF364" s="113"/>
      <c r="CG364" s="113"/>
      <c r="CH364" s="101"/>
      <c r="CI364" s="101"/>
      <c r="CJ364" s="101"/>
      <c r="CK364" s="101"/>
      <c r="CL364" s="101"/>
      <c r="CM364" s="101"/>
      <c r="CN364" s="101"/>
      <c r="CO364" s="101"/>
      <c r="CP364" s="101"/>
      <c r="CQ364" s="101"/>
      <c r="CR364" s="101"/>
      <c r="CS364" s="101"/>
      <c r="CT364" s="101"/>
      <c r="CU364" s="101"/>
      <c r="CV364" s="101"/>
      <c r="CW364" s="101"/>
      <c r="CX364" s="101"/>
      <c r="CY364" s="101"/>
      <c r="CZ364" s="101"/>
      <c r="DA364" s="1"/>
      <c r="DB364" s="1"/>
      <c r="DC364" s="1"/>
      <c r="DD364" s="1"/>
      <c r="DE364" s="1"/>
      <c r="DF364" s="1"/>
    </row>
    <row r="365" spans="1:110" ht="12.7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101"/>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13"/>
      <c r="CD365" s="113"/>
      <c r="CE365" s="113"/>
      <c r="CF365" s="113"/>
      <c r="CG365" s="113"/>
      <c r="CH365" s="101"/>
      <c r="CI365" s="101"/>
      <c r="CJ365" s="101"/>
      <c r="CK365" s="101"/>
      <c r="CL365" s="101"/>
      <c r="CM365" s="101"/>
      <c r="CN365" s="101"/>
      <c r="CO365" s="101"/>
      <c r="CP365" s="101"/>
      <c r="CQ365" s="101"/>
      <c r="CR365" s="101"/>
      <c r="CS365" s="101"/>
      <c r="CT365" s="101"/>
      <c r="CU365" s="101"/>
      <c r="CV365" s="101"/>
      <c r="CW365" s="101"/>
      <c r="CX365" s="101"/>
      <c r="CY365" s="101"/>
      <c r="CZ365" s="101"/>
      <c r="DA365" s="1"/>
      <c r="DB365" s="1"/>
      <c r="DC365" s="1"/>
      <c r="DD365" s="1"/>
      <c r="DE365" s="1"/>
      <c r="DF365" s="1"/>
    </row>
    <row r="366" spans="1:110" ht="12.7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101"/>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13"/>
      <c r="CD366" s="113"/>
      <c r="CE366" s="113"/>
      <c r="CF366" s="113"/>
      <c r="CG366" s="113"/>
      <c r="CH366" s="101"/>
      <c r="CI366" s="101"/>
      <c r="CJ366" s="101"/>
      <c r="CK366" s="101"/>
      <c r="CL366" s="101"/>
      <c r="CM366" s="101"/>
      <c r="CN366" s="101"/>
      <c r="CO366" s="101"/>
      <c r="CP366" s="101"/>
      <c r="CQ366" s="101"/>
      <c r="CR366" s="101"/>
      <c r="CS366" s="101"/>
      <c r="CT366" s="101"/>
      <c r="CU366" s="101"/>
      <c r="CV366" s="101"/>
      <c r="CW366" s="101"/>
      <c r="CX366" s="101"/>
      <c r="CY366" s="101"/>
      <c r="CZ366" s="101"/>
      <c r="DA366" s="1"/>
      <c r="DB366" s="1"/>
      <c r="DC366" s="1"/>
      <c r="DD366" s="1"/>
      <c r="DE366" s="1"/>
      <c r="DF366" s="1"/>
    </row>
    <row r="367" spans="1:110" ht="12.7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101"/>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13"/>
      <c r="CD367" s="113"/>
      <c r="CE367" s="113"/>
      <c r="CF367" s="113"/>
      <c r="CG367" s="113"/>
      <c r="CH367" s="101"/>
      <c r="CI367" s="101"/>
      <c r="CJ367" s="101"/>
      <c r="CK367" s="101"/>
      <c r="CL367" s="101"/>
      <c r="CM367" s="101"/>
      <c r="CN367" s="101"/>
      <c r="CO367" s="101"/>
      <c r="CP367" s="101"/>
      <c r="CQ367" s="101"/>
      <c r="CR367" s="101"/>
      <c r="CS367" s="101"/>
      <c r="CT367" s="101"/>
      <c r="CU367" s="101"/>
      <c r="CV367" s="101"/>
      <c r="CW367" s="101"/>
      <c r="CX367" s="101"/>
      <c r="CY367" s="101"/>
      <c r="CZ367" s="101"/>
      <c r="DA367" s="1"/>
      <c r="DB367" s="1"/>
      <c r="DC367" s="1"/>
      <c r="DD367" s="1"/>
      <c r="DE367" s="1"/>
      <c r="DF367" s="1"/>
    </row>
    <row r="368" spans="1:110" ht="12.7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101"/>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13"/>
      <c r="CD368" s="113"/>
      <c r="CE368" s="113"/>
      <c r="CF368" s="113"/>
      <c r="CG368" s="113"/>
      <c r="CH368" s="101"/>
      <c r="CI368" s="101"/>
      <c r="CJ368" s="101"/>
      <c r="CK368" s="101"/>
      <c r="CL368" s="101"/>
      <c r="CM368" s="101"/>
      <c r="CN368" s="101"/>
      <c r="CO368" s="101"/>
      <c r="CP368" s="101"/>
      <c r="CQ368" s="101"/>
      <c r="CR368" s="101"/>
      <c r="CS368" s="101"/>
      <c r="CT368" s="101"/>
      <c r="CU368" s="101"/>
      <c r="CV368" s="101"/>
      <c r="CW368" s="101"/>
      <c r="CX368" s="101"/>
      <c r="CY368" s="101"/>
      <c r="CZ368" s="101"/>
      <c r="DA368" s="1"/>
      <c r="DB368" s="1"/>
      <c r="DC368" s="1"/>
      <c r="DD368" s="1"/>
      <c r="DE368" s="1"/>
      <c r="DF368" s="1"/>
    </row>
    <row r="369" spans="1:110" ht="12.7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101"/>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13"/>
      <c r="CD369" s="113"/>
      <c r="CE369" s="113"/>
      <c r="CF369" s="113"/>
      <c r="CG369" s="113"/>
      <c r="CH369" s="101"/>
      <c r="CI369" s="101"/>
      <c r="CJ369" s="101"/>
      <c r="CK369" s="101"/>
      <c r="CL369" s="101"/>
      <c r="CM369" s="101"/>
      <c r="CN369" s="101"/>
      <c r="CO369" s="101"/>
      <c r="CP369" s="101"/>
      <c r="CQ369" s="101"/>
      <c r="CR369" s="101"/>
      <c r="CS369" s="101"/>
      <c r="CT369" s="101"/>
      <c r="CU369" s="101"/>
      <c r="CV369" s="101"/>
      <c r="CW369" s="101"/>
      <c r="CX369" s="101"/>
      <c r="CY369" s="101"/>
      <c r="CZ369" s="101"/>
      <c r="DA369" s="1"/>
      <c r="DB369" s="1"/>
      <c r="DC369" s="1"/>
      <c r="DD369" s="1"/>
      <c r="DE369" s="1"/>
      <c r="DF369" s="1"/>
    </row>
    <row r="370" spans="1:110" ht="12.7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101"/>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13"/>
      <c r="CD370" s="113"/>
      <c r="CE370" s="113"/>
      <c r="CF370" s="113"/>
      <c r="CG370" s="113"/>
      <c r="CH370" s="101"/>
      <c r="CI370" s="101"/>
      <c r="CJ370" s="101"/>
      <c r="CK370" s="101"/>
      <c r="CL370" s="101"/>
      <c r="CM370" s="101"/>
      <c r="CN370" s="101"/>
      <c r="CO370" s="101"/>
      <c r="CP370" s="101"/>
      <c r="CQ370" s="101"/>
      <c r="CR370" s="101"/>
      <c r="CS370" s="101"/>
      <c r="CT370" s="101"/>
      <c r="CU370" s="101"/>
      <c r="CV370" s="101"/>
      <c r="CW370" s="101"/>
      <c r="CX370" s="101"/>
      <c r="CY370" s="101"/>
      <c r="CZ370" s="101"/>
      <c r="DA370" s="1"/>
      <c r="DB370" s="1"/>
      <c r="DC370" s="1"/>
      <c r="DD370" s="1"/>
      <c r="DE370" s="1"/>
      <c r="DF370" s="1"/>
    </row>
    <row r="371" spans="1:110" ht="12.7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101"/>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13"/>
      <c r="CD371" s="113"/>
      <c r="CE371" s="113"/>
      <c r="CF371" s="113"/>
      <c r="CG371" s="113"/>
      <c r="CH371" s="101"/>
      <c r="CI371" s="101"/>
      <c r="CJ371" s="101"/>
      <c r="CK371" s="101"/>
      <c r="CL371" s="101"/>
      <c r="CM371" s="101"/>
      <c r="CN371" s="101"/>
      <c r="CO371" s="101"/>
      <c r="CP371" s="101"/>
      <c r="CQ371" s="101"/>
      <c r="CR371" s="101"/>
      <c r="CS371" s="101"/>
      <c r="CT371" s="101"/>
      <c r="CU371" s="101"/>
      <c r="CV371" s="101"/>
      <c r="CW371" s="101"/>
      <c r="CX371" s="101"/>
      <c r="CY371" s="101"/>
      <c r="CZ371" s="101"/>
      <c r="DA371" s="1"/>
      <c r="DB371" s="1"/>
      <c r="DC371" s="1"/>
      <c r="DD371" s="1"/>
      <c r="DE371" s="1"/>
      <c r="DF371" s="1"/>
    </row>
    <row r="372" spans="1:110" ht="12.7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101"/>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13"/>
      <c r="CD372" s="113"/>
      <c r="CE372" s="113"/>
      <c r="CF372" s="113"/>
      <c r="CG372" s="113"/>
      <c r="CH372" s="101"/>
      <c r="CI372" s="101"/>
      <c r="CJ372" s="101"/>
      <c r="CK372" s="101"/>
      <c r="CL372" s="101"/>
      <c r="CM372" s="101"/>
      <c r="CN372" s="101"/>
      <c r="CO372" s="101"/>
      <c r="CP372" s="101"/>
      <c r="CQ372" s="101"/>
      <c r="CR372" s="101"/>
      <c r="CS372" s="101"/>
      <c r="CT372" s="101"/>
      <c r="CU372" s="101"/>
      <c r="CV372" s="101"/>
      <c r="CW372" s="101"/>
      <c r="CX372" s="101"/>
      <c r="CY372" s="101"/>
      <c r="CZ372" s="101"/>
      <c r="DA372" s="1"/>
      <c r="DB372" s="1"/>
      <c r="DC372" s="1"/>
      <c r="DD372" s="1"/>
      <c r="DE372" s="1"/>
      <c r="DF372" s="1"/>
    </row>
    <row r="373" spans="1:110" ht="12.7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101"/>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13"/>
      <c r="CD373" s="113"/>
      <c r="CE373" s="113"/>
      <c r="CF373" s="113"/>
      <c r="CG373" s="113"/>
      <c r="CH373" s="101"/>
      <c r="CI373" s="101"/>
      <c r="CJ373" s="101"/>
      <c r="CK373" s="101"/>
      <c r="CL373" s="101"/>
      <c r="CM373" s="101"/>
      <c r="CN373" s="101"/>
      <c r="CO373" s="101"/>
      <c r="CP373" s="101"/>
      <c r="CQ373" s="101"/>
      <c r="CR373" s="101"/>
      <c r="CS373" s="101"/>
      <c r="CT373" s="101"/>
      <c r="CU373" s="101"/>
      <c r="CV373" s="101"/>
      <c r="CW373" s="101"/>
      <c r="CX373" s="101"/>
      <c r="CY373" s="101"/>
      <c r="CZ373" s="101"/>
      <c r="DA373" s="1"/>
      <c r="DB373" s="1"/>
      <c r="DC373" s="1"/>
      <c r="DD373" s="1"/>
      <c r="DE373" s="1"/>
      <c r="DF373" s="1"/>
    </row>
    <row r="374" spans="1:110" ht="12.7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101"/>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13"/>
      <c r="CD374" s="113"/>
      <c r="CE374" s="113"/>
      <c r="CF374" s="113"/>
      <c r="CG374" s="113"/>
      <c r="CH374" s="101"/>
      <c r="CI374" s="101"/>
      <c r="CJ374" s="101"/>
      <c r="CK374" s="101"/>
      <c r="CL374" s="101"/>
      <c r="CM374" s="101"/>
      <c r="CN374" s="101"/>
      <c r="CO374" s="101"/>
      <c r="CP374" s="101"/>
      <c r="CQ374" s="101"/>
      <c r="CR374" s="101"/>
      <c r="CS374" s="101"/>
      <c r="CT374" s="101"/>
      <c r="CU374" s="101"/>
      <c r="CV374" s="101"/>
      <c r="CW374" s="101"/>
      <c r="CX374" s="101"/>
      <c r="CY374" s="101"/>
      <c r="CZ374" s="101"/>
      <c r="DA374" s="1"/>
      <c r="DB374" s="1"/>
      <c r="DC374" s="1"/>
      <c r="DD374" s="1"/>
      <c r="DE374" s="1"/>
      <c r="DF374" s="1"/>
    </row>
    <row r="375" spans="1:110" ht="12.7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101"/>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13"/>
      <c r="CD375" s="113"/>
      <c r="CE375" s="113"/>
      <c r="CF375" s="113"/>
      <c r="CG375" s="113"/>
      <c r="CH375" s="101"/>
      <c r="CI375" s="101"/>
      <c r="CJ375" s="101"/>
      <c r="CK375" s="101"/>
      <c r="CL375" s="101"/>
      <c r="CM375" s="101"/>
      <c r="CN375" s="101"/>
      <c r="CO375" s="101"/>
      <c r="CP375" s="101"/>
      <c r="CQ375" s="101"/>
      <c r="CR375" s="101"/>
      <c r="CS375" s="101"/>
      <c r="CT375" s="101"/>
      <c r="CU375" s="101"/>
      <c r="CV375" s="101"/>
      <c r="CW375" s="101"/>
      <c r="CX375" s="101"/>
      <c r="CY375" s="101"/>
      <c r="CZ375" s="101"/>
      <c r="DA375" s="1"/>
      <c r="DB375" s="1"/>
      <c r="DC375" s="1"/>
      <c r="DD375" s="1"/>
      <c r="DE375" s="1"/>
      <c r="DF375" s="1"/>
    </row>
    <row r="376" spans="1:110" ht="12.75">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101"/>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13"/>
      <c r="CD376" s="113"/>
      <c r="CE376" s="113"/>
      <c r="CF376" s="113"/>
      <c r="CG376" s="113"/>
      <c r="CH376" s="101"/>
      <c r="CI376" s="101"/>
      <c r="CJ376" s="101"/>
      <c r="CK376" s="101"/>
      <c r="CL376" s="101"/>
      <c r="CM376" s="101"/>
      <c r="CN376" s="101"/>
      <c r="CO376" s="101"/>
      <c r="CP376" s="101"/>
      <c r="CQ376" s="101"/>
      <c r="CR376" s="101"/>
      <c r="CS376" s="101"/>
      <c r="CT376" s="101"/>
      <c r="CU376" s="101"/>
      <c r="CV376" s="101"/>
      <c r="CW376" s="101"/>
      <c r="CX376" s="101"/>
      <c r="CY376" s="101"/>
      <c r="CZ376" s="101"/>
      <c r="DA376" s="1"/>
      <c r="DB376" s="1"/>
      <c r="DC376" s="1"/>
      <c r="DD376" s="1"/>
      <c r="DE376" s="1"/>
      <c r="DF376" s="1"/>
    </row>
    <row r="377" spans="1:110" ht="12.75">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101"/>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13"/>
      <c r="CD377" s="113"/>
      <c r="CE377" s="113"/>
      <c r="CF377" s="113"/>
      <c r="CG377" s="113"/>
      <c r="CH377" s="101"/>
      <c r="CI377" s="101"/>
      <c r="CJ377" s="101"/>
      <c r="CK377" s="101"/>
      <c r="CL377" s="101"/>
      <c r="CM377" s="101"/>
      <c r="CN377" s="101"/>
      <c r="CO377" s="101"/>
      <c r="CP377" s="101"/>
      <c r="CQ377" s="101"/>
      <c r="CR377" s="101"/>
      <c r="CS377" s="101"/>
      <c r="CT377" s="101"/>
      <c r="CU377" s="101"/>
      <c r="CV377" s="101"/>
      <c r="CW377" s="101"/>
      <c r="CX377" s="101"/>
      <c r="CY377" s="101"/>
      <c r="CZ377" s="101"/>
      <c r="DA377" s="1"/>
      <c r="DB377" s="1"/>
      <c r="DC377" s="1"/>
      <c r="DD377" s="1"/>
      <c r="DE377" s="1"/>
      <c r="DF377" s="1"/>
    </row>
    <row r="378" spans="1:110" ht="12.75">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101"/>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13"/>
      <c r="CD378" s="113"/>
      <c r="CE378" s="113"/>
      <c r="CF378" s="113"/>
      <c r="CG378" s="113"/>
      <c r="CH378" s="101"/>
      <c r="CI378" s="101"/>
      <c r="CJ378" s="101"/>
      <c r="CK378" s="101"/>
      <c r="CL378" s="101"/>
      <c r="CM378" s="101"/>
      <c r="CN378" s="101"/>
      <c r="CO378" s="101"/>
      <c r="CP378" s="101"/>
      <c r="CQ378" s="101"/>
      <c r="CR378" s="101"/>
      <c r="CS378" s="101"/>
      <c r="CT378" s="101"/>
      <c r="CU378" s="101"/>
      <c r="CV378" s="101"/>
      <c r="CW378" s="101"/>
      <c r="CX378" s="101"/>
      <c r="CY378" s="101"/>
      <c r="CZ378" s="101"/>
      <c r="DA378" s="1"/>
      <c r="DB378" s="1"/>
      <c r="DC378" s="1"/>
      <c r="DD378" s="1"/>
      <c r="DE378" s="1"/>
      <c r="DF378" s="1"/>
    </row>
    <row r="379" spans="1:110" ht="12.75">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101"/>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13"/>
      <c r="CD379" s="113"/>
      <c r="CE379" s="113"/>
      <c r="CF379" s="113"/>
      <c r="CG379" s="113"/>
      <c r="CH379" s="101"/>
      <c r="CI379" s="101"/>
      <c r="CJ379" s="101"/>
      <c r="CK379" s="101"/>
      <c r="CL379" s="101"/>
      <c r="CM379" s="101"/>
      <c r="CN379" s="101"/>
      <c r="CO379" s="101"/>
      <c r="CP379" s="101"/>
      <c r="CQ379" s="101"/>
      <c r="CR379" s="101"/>
      <c r="CS379" s="101"/>
      <c r="CT379" s="101"/>
      <c r="CU379" s="101"/>
      <c r="CV379" s="101"/>
      <c r="CW379" s="101"/>
      <c r="CX379" s="101"/>
      <c r="CY379" s="101"/>
      <c r="CZ379" s="101"/>
      <c r="DA379" s="1"/>
      <c r="DB379" s="1"/>
      <c r="DC379" s="1"/>
      <c r="DD379" s="1"/>
      <c r="DE379" s="1"/>
      <c r="DF379" s="1"/>
    </row>
    <row r="380" spans="1:110" ht="12.75">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101"/>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13"/>
      <c r="CD380" s="113"/>
      <c r="CE380" s="113"/>
      <c r="CF380" s="113"/>
      <c r="CG380" s="113"/>
      <c r="CH380" s="101"/>
      <c r="CI380" s="101"/>
      <c r="CJ380" s="101"/>
      <c r="CK380" s="101"/>
      <c r="CL380" s="101"/>
      <c r="CM380" s="101"/>
      <c r="CN380" s="101"/>
      <c r="CO380" s="101"/>
      <c r="CP380" s="101"/>
      <c r="CQ380" s="101"/>
      <c r="CR380" s="101"/>
      <c r="CS380" s="101"/>
      <c r="CT380" s="101"/>
      <c r="CU380" s="101"/>
      <c r="CV380" s="101"/>
      <c r="CW380" s="101"/>
      <c r="CX380" s="101"/>
      <c r="CY380" s="101"/>
      <c r="CZ380" s="101"/>
      <c r="DA380" s="1"/>
      <c r="DB380" s="1"/>
      <c r="DC380" s="1"/>
      <c r="DD380" s="1"/>
      <c r="DE380" s="1"/>
      <c r="DF380" s="1"/>
    </row>
    <row r="381" spans="1:110" ht="12.75">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101"/>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13"/>
      <c r="CD381" s="113"/>
      <c r="CE381" s="113"/>
      <c r="CF381" s="113"/>
      <c r="CG381" s="113"/>
      <c r="CH381" s="101"/>
      <c r="CI381" s="101"/>
      <c r="CJ381" s="101"/>
      <c r="CK381" s="101"/>
      <c r="CL381" s="101"/>
      <c r="CM381" s="101"/>
      <c r="CN381" s="101"/>
      <c r="CO381" s="101"/>
      <c r="CP381" s="101"/>
      <c r="CQ381" s="101"/>
      <c r="CR381" s="101"/>
      <c r="CS381" s="101"/>
      <c r="CT381" s="101"/>
      <c r="CU381" s="101"/>
      <c r="CV381" s="101"/>
      <c r="CW381" s="101"/>
      <c r="CX381" s="101"/>
      <c r="CY381" s="101"/>
      <c r="CZ381" s="101"/>
      <c r="DA381" s="1"/>
      <c r="DB381" s="1"/>
      <c r="DC381" s="1"/>
      <c r="DD381" s="1"/>
      <c r="DE381" s="1"/>
      <c r="DF381" s="1"/>
    </row>
    <row r="382" spans="1:110" ht="12.75">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101"/>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13"/>
      <c r="CD382" s="113"/>
      <c r="CE382" s="113"/>
      <c r="CF382" s="113"/>
      <c r="CG382" s="113"/>
      <c r="CH382" s="101"/>
      <c r="CI382" s="101"/>
      <c r="CJ382" s="101"/>
      <c r="CK382" s="101"/>
      <c r="CL382" s="101"/>
      <c r="CM382" s="101"/>
      <c r="CN382" s="101"/>
      <c r="CO382" s="101"/>
      <c r="CP382" s="101"/>
      <c r="CQ382" s="101"/>
      <c r="CR382" s="101"/>
      <c r="CS382" s="101"/>
      <c r="CT382" s="101"/>
      <c r="CU382" s="101"/>
      <c r="CV382" s="101"/>
      <c r="CW382" s="101"/>
      <c r="CX382" s="101"/>
      <c r="CY382" s="101"/>
      <c r="CZ382" s="101"/>
      <c r="DA382" s="1"/>
      <c r="DB382" s="1"/>
      <c r="DC382" s="1"/>
      <c r="DD382" s="1"/>
      <c r="DE382" s="1"/>
      <c r="DF382" s="1"/>
    </row>
    <row r="383" spans="1:110" ht="12.75">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101"/>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13"/>
      <c r="CD383" s="113"/>
      <c r="CE383" s="113"/>
      <c r="CF383" s="113"/>
      <c r="CG383" s="113"/>
      <c r="CH383" s="101"/>
      <c r="CI383" s="101"/>
      <c r="CJ383" s="101"/>
      <c r="CK383" s="101"/>
      <c r="CL383" s="101"/>
      <c r="CM383" s="101"/>
      <c r="CN383" s="101"/>
      <c r="CO383" s="101"/>
      <c r="CP383" s="101"/>
      <c r="CQ383" s="101"/>
      <c r="CR383" s="101"/>
      <c r="CS383" s="101"/>
      <c r="CT383" s="101"/>
      <c r="CU383" s="101"/>
      <c r="CV383" s="101"/>
      <c r="CW383" s="101"/>
      <c r="CX383" s="101"/>
      <c r="CY383" s="101"/>
      <c r="CZ383" s="101"/>
      <c r="DA383" s="1"/>
      <c r="DB383" s="1"/>
      <c r="DC383" s="1"/>
      <c r="DD383" s="1"/>
      <c r="DE383" s="1"/>
      <c r="DF383" s="1"/>
    </row>
    <row r="384" spans="1:110" ht="12.75">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101"/>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13"/>
      <c r="CD384" s="113"/>
      <c r="CE384" s="113"/>
      <c r="CF384" s="113"/>
      <c r="CG384" s="113"/>
      <c r="CH384" s="101"/>
      <c r="CI384" s="101"/>
      <c r="CJ384" s="101"/>
      <c r="CK384" s="101"/>
      <c r="CL384" s="101"/>
      <c r="CM384" s="101"/>
      <c r="CN384" s="101"/>
      <c r="CO384" s="101"/>
      <c r="CP384" s="101"/>
      <c r="CQ384" s="101"/>
      <c r="CR384" s="101"/>
      <c r="CS384" s="101"/>
      <c r="CT384" s="101"/>
      <c r="CU384" s="101"/>
      <c r="CV384" s="101"/>
      <c r="CW384" s="101"/>
      <c r="CX384" s="101"/>
      <c r="CY384" s="101"/>
      <c r="CZ384" s="101"/>
      <c r="DA384" s="1"/>
      <c r="DB384" s="1"/>
      <c r="DC384" s="1"/>
      <c r="DD384" s="1"/>
      <c r="DE384" s="1"/>
      <c r="DF384" s="1"/>
    </row>
    <row r="385" spans="1:110" ht="12.7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101"/>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13"/>
      <c r="CD385" s="113"/>
      <c r="CE385" s="113"/>
      <c r="CF385" s="113"/>
      <c r="CG385" s="113"/>
      <c r="CH385" s="101"/>
      <c r="CI385" s="101"/>
      <c r="CJ385" s="101"/>
      <c r="CK385" s="101"/>
      <c r="CL385" s="101"/>
      <c r="CM385" s="101"/>
      <c r="CN385" s="101"/>
      <c r="CO385" s="101"/>
      <c r="CP385" s="101"/>
      <c r="CQ385" s="101"/>
      <c r="CR385" s="101"/>
      <c r="CS385" s="101"/>
      <c r="CT385" s="101"/>
      <c r="CU385" s="101"/>
      <c r="CV385" s="101"/>
      <c r="CW385" s="101"/>
      <c r="CX385" s="101"/>
      <c r="CY385" s="101"/>
      <c r="CZ385" s="101"/>
      <c r="DA385" s="1"/>
      <c r="DB385" s="1"/>
      <c r="DC385" s="1"/>
      <c r="DD385" s="1"/>
      <c r="DE385" s="1"/>
      <c r="DF385" s="1"/>
    </row>
    <row r="386" spans="1:110" ht="12.75">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101"/>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13"/>
      <c r="CD386" s="113"/>
      <c r="CE386" s="113"/>
      <c r="CF386" s="113"/>
      <c r="CG386" s="113"/>
      <c r="CH386" s="101"/>
      <c r="CI386" s="101"/>
      <c r="CJ386" s="101"/>
      <c r="CK386" s="101"/>
      <c r="CL386" s="101"/>
      <c r="CM386" s="101"/>
      <c r="CN386" s="101"/>
      <c r="CO386" s="101"/>
      <c r="CP386" s="101"/>
      <c r="CQ386" s="101"/>
      <c r="CR386" s="101"/>
      <c r="CS386" s="101"/>
      <c r="CT386" s="101"/>
      <c r="CU386" s="101"/>
      <c r="CV386" s="101"/>
      <c r="CW386" s="101"/>
      <c r="CX386" s="101"/>
      <c r="CY386" s="101"/>
      <c r="CZ386" s="101"/>
      <c r="DA386" s="1"/>
      <c r="DB386" s="1"/>
      <c r="DC386" s="1"/>
      <c r="DD386" s="1"/>
      <c r="DE386" s="1"/>
      <c r="DF386" s="1"/>
    </row>
    <row r="387" spans="1:110" ht="12.75">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101"/>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13"/>
      <c r="CD387" s="113"/>
      <c r="CE387" s="113"/>
      <c r="CF387" s="113"/>
      <c r="CG387" s="113"/>
      <c r="CH387" s="101"/>
      <c r="CI387" s="101"/>
      <c r="CJ387" s="101"/>
      <c r="CK387" s="101"/>
      <c r="CL387" s="101"/>
      <c r="CM387" s="101"/>
      <c r="CN387" s="101"/>
      <c r="CO387" s="101"/>
      <c r="CP387" s="101"/>
      <c r="CQ387" s="101"/>
      <c r="CR387" s="101"/>
      <c r="CS387" s="101"/>
      <c r="CT387" s="101"/>
      <c r="CU387" s="101"/>
      <c r="CV387" s="101"/>
      <c r="CW387" s="101"/>
      <c r="CX387" s="101"/>
      <c r="CY387" s="101"/>
      <c r="CZ387" s="101"/>
      <c r="DA387" s="1"/>
      <c r="DB387" s="1"/>
      <c r="DC387" s="1"/>
      <c r="DD387" s="1"/>
      <c r="DE387" s="1"/>
      <c r="DF387" s="1"/>
    </row>
    <row r="388" spans="1:110" ht="12.75">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101"/>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13"/>
      <c r="CD388" s="113"/>
      <c r="CE388" s="113"/>
      <c r="CF388" s="113"/>
      <c r="CG388" s="113"/>
      <c r="CH388" s="101"/>
      <c r="CI388" s="101"/>
      <c r="CJ388" s="101"/>
      <c r="CK388" s="101"/>
      <c r="CL388" s="101"/>
      <c r="CM388" s="101"/>
      <c r="CN388" s="101"/>
      <c r="CO388" s="101"/>
      <c r="CP388" s="101"/>
      <c r="CQ388" s="101"/>
      <c r="CR388" s="101"/>
      <c r="CS388" s="101"/>
      <c r="CT388" s="101"/>
      <c r="CU388" s="101"/>
      <c r="CV388" s="101"/>
      <c r="CW388" s="101"/>
      <c r="CX388" s="101"/>
      <c r="CY388" s="101"/>
      <c r="CZ388" s="101"/>
      <c r="DA388" s="1"/>
      <c r="DB388" s="1"/>
      <c r="DC388" s="1"/>
      <c r="DD388" s="1"/>
      <c r="DE388" s="1"/>
      <c r="DF388" s="1"/>
    </row>
    <row r="389" spans="1:110" ht="12.75">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101"/>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13"/>
      <c r="CD389" s="113"/>
      <c r="CE389" s="113"/>
      <c r="CF389" s="113"/>
      <c r="CG389" s="113"/>
      <c r="CH389" s="101"/>
      <c r="CI389" s="101"/>
      <c r="CJ389" s="101"/>
      <c r="CK389" s="101"/>
      <c r="CL389" s="101"/>
      <c r="CM389" s="101"/>
      <c r="CN389" s="101"/>
      <c r="CO389" s="101"/>
      <c r="CP389" s="101"/>
      <c r="CQ389" s="101"/>
      <c r="CR389" s="101"/>
      <c r="CS389" s="101"/>
      <c r="CT389" s="101"/>
      <c r="CU389" s="101"/>
      <c r="CV389" s="101"/>
      <c r="CW389" s="101"/>
      <c r="CX389" s="101"/>
      <c r="CY389" s="101"/>
      <c r="CZ389" s="101"/>
      <c r="DA389" s="1"/>
      <c r="DB389" s="1"/>
      <c r="DC389" s="1"/>
      <c r="DD389" s="1"/>
      <c r="DE389" s="1"/>
      <c r="DF389" s="1"/>
    </row>
    <row r="390" spans="1:110" ht="12.75">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101"/>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13"/>
      <c r="CD390" s="113"/>
      <c r="CE390" s="113"/>
      <c r="CF390" s="113"/>
      <c r="CG390" s="113"/>
      <c r="CH390" s="101"/>
      <c r="CI390" s="101"/>
      <c r="CJ390" s="101"/>
      <c r="CK390" s="101"/>
      <c r="CL390" s="101"/>
      <c r="CM390" s="101"/>
      <c r="CN390" s="101"/>
      <c r="CO390" s="101"/>
      <c r="CP390" s="101"/>
      <c r="CQ390" s="101"/>
      <c r="CR390" s="101"/>
      <c r="CS390" s="101"/>
      <c r="CT390" s="101"/>
      <c r="CU390" s="101"/>
      <c r="CV390" s="101"/>
      <c r="CW390" s="101"/>
      <c r="CX390" s="101"/>
      <c r="CY390" s="101"/>
      <c r="CZ390" s="101"/>
      <c r="DA390" s="1"/>
      <c r="DB390" s="1"/>
      <c r="DC390" s="1"/>
      <c r="DD390" s="1"/>
      <c r="DE390" s="1"/>
      <c r="DF390" s="1"/>
    </row>
    <row r="391" spans="1:110" ht="12.75">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101"/>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13"/>
      <c r="CD391" s="113"/>
      <c r="CE391" s="113"/>
      <c r="CF391" s="113"/>
      <c r="CG391" s="113"/>
      <c r="CH391" s="101"/>
      <c r="CI391" s="101"/>
      <c r="CJ391" s="101"/>
      <c r="CK391" s="101"/>
      <c r="CL391" s="101"/>
      <c r="CM391" s="101"/>
      <c r="CN391" s="101"/>
      <c r="CO391" s="101"/>
      <c r="CP391" s="101"/>
      <c r="CQ391" s="101"/>
      <c r="CR391" s="101"/>
      <c r="CS391" s="101"/>
      <c r="CT391" s="101"/>
      <c r="CU391" s="101"/>
      <c r="CV391" s="101"/>
      <c r="CW391" s="101"/>
      <c r="CX391" s="101"/>
      <c r="CY391" s="101"/>
      <c r="CZ391" s="101"/>
      <c r="DA391" s="1"/>
      <c r="DB391" s="1"/>
      <c r="DC391" s="1"/>
      <c r="DD391" s="1"/>
      <c r="DE391" s="1"/>
      <c r="DF391" s="1"/>
    </row>
    <row r="392" spans="1:110" ht="12.75">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101"/>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13"/>
      <c r="CD392" s="113"/>
      <c r="CE392" s="113"/>
      <c r="CF392" s="113"/>
      <c r="CG392" s="113"/>
      <c r="CH392" s="101"/>
      <c r="CI392" s="101"/>
      <c r="CJ392" s="101"/>
      <c r="CK392" s="101"/>
      <c r="CL392" s="101"/>
      <c r="CM392" s="101"/>
      <c r="CN392" s="101"/>
      <c r="CO392" s="101"/>
      <c r="CP392" s="101"/>
      <c r="CQ392" s="101"/>
      <c r="CR392" s="101"/>
      <c r="CS392" s="101"/>
      <c r="CT392" s="101"/>
      <c r="CU392" s="101"/>
      <c r="CV392" s="101"/>
      <c r="CW392" s="101"/>
      <c r="CX392" s="101"/>
      <c r="CY392" s="101"/>
      <c r="CZ392" s="101"/>
      <c r="DA392" s="1"/>
      <c r="DB392" s="1"/>
      <c r="DC392" s="1"/>
      <c r="DD392" s="1"/>
      <c r="DE392" s="1"/>
      <c r="DF392" s="1"/>
    </row>
    <row r="393" spans="1:110" ht="12.75">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101"/>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13"/>
      <c r="CD393" s="113"/>
      <c r="CE393" s="113"/>
      <c r="CF393" s="113"/>
      <c r="CG393" s="113"/>
      <c r="CH393" s="101"/>
      <c r="CI393" s="101"/>
      <c r="CJ393" s="101"/>
      <c r="CK393" s="101"/>
      <c r="CL393" s="101"/>
      <c r="CM393" s="101"/>
      <c r="CN393" s="101"/>
      <c r="CO393" s="101"/>
      <c r="CP393" s="101"/>
      <c r="CQ393" s="101"/>
      <c r="CR393" s="101"/>
      <c r="CS393" s="101"/>
      <c r="CT393" s="101"/>
      <c r="CU393" s="101"/>
      <c r="CV393" s="101"/>
      <c r="CW393" s="101"/>
      <c r="CX393" s="101"/>
      <c r="CY393" s="101"/>
      <c r="CZ393" s="101"/>
      <c r="DA393" s="1"/>
      <c r="DB393" s="1"/>
      <c r="DC393" s="1"/>
      <c r="DD393" s="1"/>
      <c r="DE393" s="1"/>
      <c r="DF393" s="1"/>
    </row>
    <row r="394" spans="1:110" ht="12.75">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101"/>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13"/>
      <c r="CD394" s="113"/>
      <c r="CE394" s="113"/>
      <c r="CF394" s="113"/>
      <c r="CG394" s="113"/>
      <c r="CH394" s="101"/>
      <c r="CI394" s="101"/>
      <c r="CJ394" s="101"/>
      <c r="CK394" s="101"/>
      <c r="CL394" s="101"/>
      <c r="CM394" s="101"/>
      <c r="CN394" s="101"/>
      <c r="CO394" s="101"/>
      <c r="CP394" s="101"/>
      <c r="CQ394" s="101"/>
      <c r="CR394" s="101"/>
      <c r="CS394" s="101"/>
      <c r="CT394" s="101"/>
      <c r="CU394" s="101"/>
      <c r="CV394" s="101"/>
      <c r="CW394" s="101"/>
      <c r="CX394" s="101"/>
      <c r="CY394" s="101"/>
      <c r="CZ394" s="101"/>
      <c r="DA394" s="1"/>
      <c r="DB394" s="1"/>
      <c r="DC394" s="1"/>
      <c r="DD394" s="1"/>
      <c r="DE394" s="1"/>
      <c r="DF394" s="1"/>
    </row>
    <row r="395" spans="1:110" ht="12.75">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101"/>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13"/>
      <c r="CD395" s="113"/>
      <c r="CE395" s="113"/>
      <c r="CF395" s="113"/>
      <c r="CG395" s="113"/>
      <c r="CH395" s="101"/>
      <c r="CI395" s="101"/>
      <c r="CJ395" s="101"/>
      <c r="CK395" s="101"/>
      <c r="CL395" s="101"/>
      <c r="CM395" s="101"/>
      <c r="CN395" s="101"/>
      <c r="CO395" s="101"/>
      <c r="CP395" s="101"/>
      <c r="CQ395" s="101"/>
      <c r="CR395" s="101"/>
      <c r="CS395" s="101"/>
      <c r="CT395" s="101"/>
      <c r="CU395" s="101"/>
      <c r="CV395" s="101"/>
      <c r="CW395" s="101"/>
      <c r="CX395" s="101"/>
      <c r="CY395" s="101"/>
      <c r="CZ395" s="101"/>
      <c r="DA395" s="1"/>
      <c r="DB395" s="1"/>
      <c r="DC395" s="1"/>
      <c r="DD395" s="1"/>
      <c r="DE395" s="1"/>
      <c r="DF395" s="1"/>
    </row>
    <row r="396" spans="1:110" ht="12.75">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101"/>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13"/>
      <c r="CD396" s="113"/>
      <c r="CE396" s="113"/>
      <c r="CF396" s="113"/>
      <c r="CG396" s="113"/>
      <c r="CH396" s="101"/>
      <c r="CI396" s="101"/>
      <c r="CJ396" s="101"/>
      <c r="CK396" s="101"/>
      <c r="CL396" s="101"/>
      <c r="CM396" s="101"/>
      <c r="CN396" s="101"/>
      <c r="CO396" s="101"/>
      <c r="CP396" s="101"/>
      <c r="CQ396" s="101"/>
      <c r="CR396" s="101"/>
      <c r="CS396" s="101"/>
      <c r="CT396" s="101"/>
      <c r="CU396" s="101"/>
      <c r="CV396" s="101"/>
      <c r="CW396" s="101"/>
      <c r="CX396" s="101"/>
      <c r="CY396" s="101"/>
      <c r="CZ396" s="101"/>
      <c r="DA396" s="1"/>
      <c r="DB396" s="1"/>
      <c r="DC396" s="1"/>
      <c r="DD396" s="1"/>
      <c r="DE396" s="1"/>
      <c r="DF396" s="1"/>
    </row>
    <row r="397" spans="1:110" ht="12.75">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101"/>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13"/>
      <c r="CD397" s="113"/>
      <c r="CE397" s="113"/>
      <c r="CF397" s="113"/>
      <c r="CG397" s="113"/>
      <c r="CH397" s="101"/>
      <c r="CI397" s="101"/>
      <c r="CJ397" s="101"/>
      <c r="CK397" s="101"/>
      <c r="CL397" s="101"/>
      <c r="CM397" s="101"/>
      <c r="CN397" s="101"/>
      <c r="CO397" s="101"/>
      <c r="CP397" s="101"/>
      <c r="CQ397" s="101"/>
      <c r="CR397" s="101"/>
      <c r="CS397" s="101"/>
      <c r="CT397" s="101"/>
      <c r="CU397" s="101"/>
      <c r="CV397" s="101"/>
      <c r="CW397" s="101"/>
      <c r="CX397" s="101"/>
      <c r="CY397" s="101"/>
      <c r="CZ397" s="101"/>
      <c r="DA397" s="1"/>
      <c r="DB397" s="1"/>
      <c r="DC397" s="1"/>
      <c r="DD397" s="1"/>
      <c r="DE397" s="1"/>
      <c r="DF397" s="1"/>
    </row>
    <row r="398" spans="1:110" ht="12.75">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101"/>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13"/>
      <c r="CD398" s="113"/>
      <c r="CE398" s="113"/>
      <c r="CF398" s="113"/>
      <c r="CG398" s="113"/>
      <c r="CH398" s="101"/>
      <c r="CI398" s="101"/>
      <c r="CJ398" s="101"/>
      <c r="CK398" s="101"/>
      <c r="CL398" s="101"/>
      <c r="CM398" s="101"/>
      <c r="CN398" s="101"/>
      <c r="CO398" s="101"/>
      <c r="CP398" s="101"/>
      <c r="CQ398" s="101"/>
      <c r="CR398" s="101"/>
      <c r="CS398" s="101"/>
      <c r="CT398" s="101"/>
      <c r="CU398" s="101"/>
      <c r="CV398" s="101"/>
      <c r="CW398" s="101"/>
      <c r="CX398" s="101"/>
      <c r="CY398" s="101"/>
      <c r="CZ398" s="101"/>
      <c r="DA398" s="1"/>
      <c r="DB398" s="1"/>
      <c r="DC398" s="1"/>
      <c r="DD398" s="1"/>
      <c r="DE398" s="1"/>
      <c r="DF398" s="1"/>
    </row>
    <row r="399" spans="1:110" ht="12.75">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101"/>
      <c r="AZ399" s="103"/>
      <c r="BA399" s="103"/>
      <c r="BB399" s="103"/>
      <c r="BC399" s="103"/>
      <c r="BD399" s="103"/>
      <c r="BE399" s="103"/>
      <c r="BF399" s="103"/>
      <c r="BG399" s="103"/>
      <c r="BH399" s="103"/>
      <c r="BI399" s="103"/>
      <c r="BJ399" s="103"/>
      <c r="BK399" s="103"/>
      <c r="BL399" s="103"/>
      <c r="BM399" s="103"/>
      <c r="BN399" s="103"/>
      <c r="BO399" s="103"/>
      <c r="BP399" s="103"/>
      <c r="BQ399" s="103"/>
      <c r="BR399" s="103"/>
      <c r="BS399" s="103"/>
      <c r="BT399" s="103"/>
      <c r="BU399" s="103"/>
      <c r="BV399" s="103"/>
      <c r="BW399" s="103"/>
      <c r="BX399" s="103"/>
      <c r="BY399" s="103"/>
      <c r="BZ399" s="103"/>
      <c r="CA399" s="103"/>
      <c r="CB399" s="103"/>
      <c r="CC399" s="113"/>
      <c r="CD399" s="113"/>
      <c r="CE399" s="113"/>
      <c r="CF399" s="113"/>
      <c r="CG399" s="113"/>
      <c r="CH399" s="101"/>
      <c r="CI399" s="101"/>
      <c r="CJ399" s="101"/>
      <c r="CK399" s="101"/>
      <c r="CL399" s="101"/>
      <c r="CM399" s="101"/>
      <c r="CN399" s="101"/>
      <c r="CO399" s="101"/>
      <c r="CP399" s="101"/>
      <c r="CQ399" s="101"/>
      <c r="CR399" s="101"/>
      <c r="CS399" s="101"/>
      <c r="CT399" s="101"/>
      <c r="CU399" s="101"/>
      <c r="CV399" s="101"/>
      <c r="CW399" s="101"/>
      <c r="CX399" s="101"/>
      <c r="CY399" s="101"/>
      <c r="CZ399" s="101"/>
      <c r="DA399" s="1"/>
      <c r="DB399" s="1"/>
      <c r="DC399" s="1"/>
      <c r="DD399" s="1"/>
      <c r="DE399" s="1"/>
      <c r="DF399" s="1"/>
    </row>
    <row r="400" spans="1:110" ht="12.75">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101"/>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13"/>
      <c r="CD400" s="113"/>
      <c r="CE400" s="113"/>
      <c r="CF400" s="113"/>
      <c r="CG400" s="113"/>
      <c r="CH400" s="101"/>
      <c r="CI400" s="101"/>
      <c r="CJ400" s="101"/>
      <c r="CK400" s="101"/>
      <c r="CL400" s="101"/>
      <c r="CM400" s="101"/>
      <c r="CN400" s="101"/>
      <c r="CO400" s="101"/>
      <c r="CP400" s="101"/>
      <c r="CQ400" s="101"/>
      <c r="CR400" s="101"/>
      <c r="CS400" s="101"/>
      <c r="CT400" s="101"/>
      <c r="CU400" s="101"/>
      <c r="CV400" s="101"/>
      <c r="CW400" s="101"/>
      <c r="CX400" s="101"/>
      <c r="CY400" s="101"/>
      <c r="CZ400" s="101"/>
      <c r="DA400" s="1"/>
      <c r="DB400" s="1"/>
      <c r="DC400" s="1"/>
      <c r="DD400" s="1"/>
      <c r="DE400" s="1"/>
      <c r="DF400" s="1"/>
    </row>
    <row r="401" spans="1:110" ht="12.75">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101"/>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13"/>
      <c r="CD401" s="113"/>
      <c r="CE401" s="113"/>
      <c r="CF401" s="113"/>
      <c r="CG401" s="113"/>
      <c r="CH401" s="101"/>
      <c r="CI401" s="101"/>
      <c r="CJ401" s="101"/>
      <c r="CK401" s="101"/>
      <c r="CL401" s="101"/>
      <c r="CM401" s="101"/>
      <c r="CN401" s="101"/>
      <c r="CO401" s="101"/>
      <c r="CP401" s="101"/>
      <c r="CQ401" s="101"/>
      <c r="CR401" s="101"/>
      <c r="CS401" s="101"/>
      <c r="CT401" s="101"/>
      <c r="CU401" s="101"/>
      <c r="CV401" s="101"/>
      <c r="CW401" s="101"/>
      <c r="CX401" s="101"/>
      <c r="CY401" s="101"/>
      <c r="CZ401" s="101"/>
      <c r="DA401" s="1"/>
      <c r="DB401" s="1"/>
      <c r="DC401" s="1"/>
      <c r="DD401" s="1"/>
      <c r="DE401" s="1"/>
      <c r="DF401" s="1"/>
    </row>
    <row r="402" spans="1:110" ht="12.75">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101"/>
      <c r="AZ402" s="103"/>
      <c r="BA402" s="103"/>
      <c r="BB402" s="103"/>
      <c r="BC402" s="103"/>
      <c r="BD402" s="103"/>
      <c r="BE402" s="103"/>
      <c r="BF402" s="103"/>
      <c r="BG402" s="103"/>
      <c r="BH402" s="103"/>
      <c r="BI402" s="103"/>
      <c r="BJ402" s="103"/>
      <c r="BK402" s="103"/>
      <c r="BL402" s="103"/>
      <c r="BM402" s="103"/>
      <c r="BN402" s="103"/>
      <c r="BO402" s="103"/>
      <c r="BP402" s="103"/>
      <c r="BQ402" s="103"/>
      <c r="BR402" s="103"/>
      <c r="BS402" s="103"/>
      <c r="BT402" s="103"/>
      <c r="BU402" s="103"/>
      <c r="BV402" s="103"/>
      <c r="BW402" s="103"/>
      <c r="BX402" s="103"/>
      <c r="BY402" s="103"/>
      <c r="BZ402" s="103"/>
      <c r="CA402" s="103"/>
      <c r="CB402" s="103"/>
      <c r="CC402" s="113"/>
      <c r="CD402" s="113"/>
      <c r="CE402" s="113"/>
      <c r="CF402" s="113"/>
      <c r="CG402" s="113"/>
      <c r="CH402" s="101"/>
      <c r="CI402" s="101"/>
      <c r="CJ402" s="101"/>
      <c r="CK402" s="101"/>
      <c r="CL402" s="101"/>
      <c r="CM402" s="101"/>
      <c r="CN402" s="101"/>
      <c r="CO402" s="101"/>
      <c r="CP402" s="101"/>
      <c r="CQ402" s="101"/>
      <c r="CR402" s="101"/>
      <c r="CS402" s="101"/>
      <c r="CT402" s="101"/>
      <c r="CU402" s="101"/>
      <c r="CV402" s="101"/>
      <c r="CW402" s="101"/>
      <c r="CX402" s="101"/>
      <c r="CY402" s="101"/>
      <c r="CZ402" s="101"/>
      <c r="DA402" s="1"/>
      <c r="DB402" s="1"/>
      <c r="DC402" s="1"/>
      <c r="DD402" s="1"/>
      <c r="DE402" s="1"/>
      <c r="DF402" s="1"/>
    </row>
    <row r="403" spans="1:110" ht="12.75">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101"/>
      <c r="AZ403" s="103"/>
      <c r="BA403" s="103"/>
      <c r="BB403" s="103"/>
      <c r="BC403" s="103"/>
      <c r="BD403" s="103"/>
      <c r="BE403" s="103"/>
      <c r="BF403" s="103"/>
      <c r="BG403" s="103"/>
      <c r="BH403" s="103"/>
      <c r="BI403" s="103"/>
      <c r="BJ403" s="103"/>
      <c r="BK403" s="103"/>
      <c r="BL403" s="103"/>
      <c r="BM403" s="103"/>
      <c r="BN403" s="103"/>
      <c r="BO403" s="103"/>
      <c r="BP403" s="103"/>
      <c r="BQ403" s="103"/>
      <c r="BR403" s="103"/>
      <c r="BS403" s="103"/>
      <c r="BT403" s="103"/>
      <c r="BU403" s="103"/>
      <c r="BV403" s="103"/>
      <c r="BW403" s="103"/>
      <c r="BX403" s="103"/>
      <c r="BY403" s="103"/>
      <c r="BZ403" s="103"/>
      <c r="CA403" s="103"/>
      <c r="CB403" s="103"/>
      <c r="CC403" s="113"/>
      <c r="CD403" s="113"/>
      <c r="CE403" s="113"/>
      <c r="CF403" s="113"/>
      <c r="CG403" s="113"/>
      <c r="CH403" s="101"/>
      <c r="CI403" s="101"/>
      <c r="CJ403" s="101"/>
      <c r="CK403" s="101"/>
      <c r="CL403" s="101"/>
      <c r="CM403" s="101"/>
      <c r="CN403" s="101"/>
      <c r="CO403" s="101"/>
      <c r="CP403" s="101"/>
      <c r="CQ403" s="101"/>
      <c r="CR403" s="101"/>
      <c r="CS403" s="101"/>
      <c r="CT403" s="101"/>
      <c r="CU403" s="101"/>
      <c r="CV403" s="101"/>
      <c r="CW403" s="101"/>
      <c r="CX403" s="101"/>
      <c r="CY403" s="101"/>
      <c r="CZ403" s="101"/>
      <c r="DA403" s="1"/>
      <c r="DB403" s="1"/>
      <c r="DC403" s="1"/>
      <c r="DD403" s="1"/>
      <c r="DE403" s="1"/>
      <c r="DF403" s="1"/>
    </row>
    <row r="404" spans="1:110" ht="12.75">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101"/>
      <c r="AZ404" s="103"/>
      <c r="BA404" s="103"/>
      <c r="BB404" s="103"/>
      <c r="BC404" s="103"/>
      <c r="BD404" s="103"/>
      <c r="BE404" s="103"/>
      <c r="BF404" s="103"/>
      <c r="BG404" s="103"/>
      <c r="BH404" s="103"/>
      <c r="BI404" s="103"/>
      <c r="BJ404" s="103"/>
      <c r="BK404" s="103"/>
      <c r="BL404" s="103"/>
      <c r="BM404" s="103"/>
      <c r="BN404" s="103"/>
      <c r="BO404" s="103"/>
      <c r="BP404" s="103"/>
      <c r="BQ404" s="103"/>
      <c r="BR404" s="103"/>
      <c r="BS404" s="103"/>
      <c r="BT404" s="103"/>
      <c r="BU404" s="103"/>
      <c r="BV404" s="103"/>
      <c r="BW404" s="103"/>
      <c r="BX404" s="103"/>
      <c r="BY404" s="103"/>
      <c r="BZ404" s="103"/>
      <c r="CA404" s="103"/>
      <c r="CB404" s="103"/>
      <c r="CC404" s="113"/>
      <c r="CD404" s="113"/>
      <c r="CE404" s="113"/>
      <c r="CF404" s="113"/>
      <c r="CG404" s="113"/>
      <c r="CH404" s="101"/>
      <c r="CI404" s="101"/>
      <c r="CJ404" s="101"/>
      <c r="CK404" s="101"/>
      <c r="CL404" s="101"/>
      <c r="CM404" s="101"/>
      <c r="CN404" s="101"/>
      <c r="CO404" s="101"/>
      <c r="CP404" s="101"/>
      <c r="CQ404" s="101"/>
      <c r="CR404" s="101"/>
      <c r="CS404" s="101"/>
      <c r="CT404" s="101"/>
      <c r="CU404" s="101"/>
      <c r="CV404" s="101"/>
      <c r="CW404" s="101"/>
      <c r="CX404" s="101"/>
      <c r="CY404" s="101"/>
      <c r="CZ404" s="101"/>
      <c r="DA404" s="1"/>
      <c r="DB404" s="1"/>
      <c r="DC404" s="1"/>
      <c r="DD404" s="1"/>
      <c r="DE404" s="1"/>
      <c r="DF404" s="1"/>
    </row>
    <row r="405" spans="1:110" ht="12.75">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101"/>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13"/>
      <c r="CD405" s="113"/>
      <c r="CE405" s="113"/>
      <c r="CF405" s="113"/>
      <c r="CG405" s="113"/>
      <c r="CH405" s="101"/>
      <c r="CI405" s="101"/>
      <c r="CJ405" s="101"/>
      <c r="CK405" s="101"/>
      <c r="CL405" s="101"/>
      <c r="CM405" s="101"/>
      <c r="CN405" s="101"/>
      <c r="CO405" s="101"/>
      <c r="CP405" s="101"/>
      <c r="CQ405" s="101"/>
      <c r="CR405" s="101"/>
      <c r="CS405" s="101"/>
      <c r="CT405" s="101"/>
      <c r="CU405" s="101"/>
      <c r="CV405" s="101"/>
      <c r="CW405" s="101"/>
      <c r="CX405" s="101"/>
      <c r="CY405" s="101"/>
      <c r="CZ405" s="101"/>
      <c r="DA405" s="1"/>
      <c r="DB405" s="1"/>
      <c r="DC405" s="1"/>
      <c r="DD405" s="1"/>
      <c r="DE405" s="1"/>
      <c r="DF405" s="1"/>
    </row>
    <row r="406" spans="1:110" ht="12.75">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101"/>
      <c r="AZ406" s="103"/>
      <c r="BA406" s="103"/>
      <c r="BB406" s="103"/>
      <c r="BC406" s="103"/>
      <c r="BD406" s="103"/>
      <c r="BE406" s="103"/>
      <c r="BF406" s="103"/>
      <c r="BG406" s="103"/>
      <c r="BH406" s="103"/>
      <c r="BI406" s="103"/>
      <c r="BJ406" s="103"/>
      <c r="BK406" s="103"/>
      <c r="BL406" s="103"/>
      <c r="BM406" s="103"/>
      <c r="BN406" s="103"/>
      <c r="BO406" s="103"/>
      <c r="BP406" s="103"/>
      <c r="BQ406" s="103"/>
      <c r="BR406" s="103"/>
      <c r="BS406" s="103"/>
      <c r="BT406" s="103"/>
      <c r="BU406" s="103"/>
      <c r="BV406" s="103"/>
      <c r="BW406" s="103"/>
      <c r="BX406" s="103"/>
      <c r="BY406" s="103"/>
      <c r="BZ406" s="103"/>
      <c r="CA406" s="103"/>
      <c r="CB406" s="103"/>
      <c r="CC406" s="113"/>
      <c r="CD406" s="113"/>
      <c r="CE406" s="113"/>
      <c r="CF406" s="113"/>
      <c r="CG406" s="113"/>
      <c r="CH406" s="101"/>
      <c r="CI406" s="101"/>
      <c r="CJ406" s="101"/>
      <c r="CK406" s="101"/>
      <c r="CL406" s="101"/>
      <c r="CM406" s="101"/>
      <c r="CN406" s="101"/>
      <c r="CO406" s="101"/>
      <c r="CP406" s="101"/>
      <c r="CQ406" s="101"/>
      <c r="CR406" s="101"/>
      <c r="CS406" s="101"/>
      <c r="CT406" s="101"/>
      <c r="CU406" s="101"/>
      <c r="CV406" s="101"/>
      <c r="CW406" s="101"/>
      <c r="CX406" s="101"/>
      <c r="CY406" s="101"/>
      <c r="CZ406" s="101"/>
      <c r="DA406" s="1"/>
      <c r="DB406" s="1"/>
      <c r="DC406" s="1"/>
      <c r="DD406" s="1"/>
      <c r="DE406" s="1"/>
      <c r="DF406" s="1"/>
    </row>
    <row r="407" spans="1:110" ht="12.75">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101"/>
      <c r="AZ407" s="103"/>
      <c r="BA407" s="103"/>
      <c r="BB407" s="103"/>
      <c r="BC407" s="103"/>
      <c r="BD407" s="103"/>
      <c r="BE407" s="103"/>
      <c r="BF407" s="103"/>
      <c r="BG407" s="103"/>
      <c r="BH407" s="103"/>
      <c r="BI407" s="103"/>
      <c r="BJ407" s="103"/>
      <c r="BK407" s="103"/>
      <c r="BL407" s="103"/>
      <c r="BM407" s="103"/>
      <c r="BN407" s="103"/>
      <c r="BO407" s="103"/>
      <c r="BP407" s="103"/>
      <c r="BQ407" s="103"/>
      <c r="BR407" s="103"/>
      <c r="BS407" s="103"/>
      <c r="BT407" s="103"/>
      <c r="BU407" s="103"/>
      <c r="BV407" s="103"/>
      <c r="BW407" s="103"/>
      <c r="BX407" s="103"/>
      <c r="BY407" s="103"/>
      <c r="BZ407" s="103"/>
      <c r="CA407" s="103"/>
      <c r="CB407" s="103"/>
      <c r="CC407" s="113"/>
      <c r="CD407" s="113"/>
      <c r="CE407" s="113"/>
      <c r="CF407" s="113"/>
      <c r="CG407" s="113"/>
      <c r="CH407" s="101"/>
      <c r="CI407" s="101"/>
      <c r="CJ407" s="101"/>
      <c r="CK407" s="101"/>
      <c r="CL407" s="101"/>
      <c r="CM407" s="101"/>
      <c r="CN407" s="101"/>
      <c r="CO407" s="101"/>
      <c r="CP407" s="101"/>
      <c r="CQ407" s="101"/>
      <c r="CR407" s="101"/>
      <c r="CS407" s="101"/>
      <c r="CT407" s="101"/>
      <c r="CU407" s="101"/>
      <c r="CV407" s="101"/>
      <c r="CW407" s="101"/>
      <c r="CX407" s="101"/>
      <c r="CY407" s="101"/>
      <c r="CZ407" s="101"/>
      <c r="DA407" s="1"/>
      <c r="DB407" s="1"/>
      <c r="DC407" s="1"/>
      <c r="DD407" s="1"/>
      <c r="DE407" s="1"/>
      <c r="DF407" s="1"/>
    </row>
    <row r="408" spans="1:110" ht="12.75">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101"/>
      <c r="AZ408" s="103"/>
      <c r="BA408" s="103"/>
      <c r="BB408" s="103"/>
      <c r="BC408" s="103"/>
      <c r="BD408" s="103"/>
      <c r="BE408" s="103"/>
      <c r="BF408" s="103"/>
      <c r="BG408" s="103"/>
      <c r="BH408" s="103"/>
      <c r="BI408" s="103"/>
      <c r="BJ408" s="103"/>
      <c r="BK408" s="103"/>
      <c r="BL408" s="103"/>
      <c r="BM408" s="103"/>
      <c r="BN408" s="103"/>
      <c r="BO408" s="103"/>
      <c r="BP408" s="103"/>
      <c r="BQ408" s="103"/>
      <c r="BR408" s="103"/>
      <c r="BS408" s="103"/>
      <c r="BT408" s="103"/>
      <c r="BU408" s="103"/>
      <c r="BV408" s="103"/>
      <c r="BW408" s="103"/>
      <c r="BX408" s="103"/>
      <c r="BY408" s="103"/>
      <c r="BZ408" s="103"/>
      <c r="CA408" s="103"/>
      <c r="CB408" s="103"/>
      <c r="CC408" s="113"/>
      <c r="CD408" s="113"/>
      <c r="CE408" s="113"/>
      <c r="CF408" s="113"/>
      <c r="CG408" s="113"/>
      <c r="CH408" s="101"/>
      <c r="CI408" s="101"/>
      <c r="CJ408" s="101"/>
      <c r="CK408" s="101"/>
      <c r="CL408" s="101"/>
      <c r="CM408" s="101"/>
      <c r="CN408" s="101"/>
      <c r="CO408" s="101"/>
      <c r="CP408" s="101"/>
      <c r="CQ408" s="101"/>
      <c r="CR408" s="101"/>
      <c r="CS408" s="101"/>
      <c r="CT408" s="101"/>
      <c r="CU408" s="101"/>
      <c r="CV408" s="101"/>
      <c r="CW408" s="101"/>
      <c r="CX408" s="101"/>
      <c r="CY408" s="101"/>
      <c r="CZ408" s="101"/>
      <c r="DA408" s="1"/>
      <c r="DB408" s="1"/>
      <c r="DC408" s="1"/>
      <c r="DD408" s="1"/>
      <c r="DE408" s="1"/>
      <c r="DF408" s="1"/>
    </row>
    <row r="409" spans="1:110" ht="12.75">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101"/>
      <c r="AZ409" s="103"/>
      <c r="BA409" s="103"/>
      <c r="BB409" s="103"/>
      <c r="BC409" s="103"/>
      <c r="BD409" s="103"/>
      <c r="BE409" s="103"/>
      <c r="BF409" s="103"/>
      <c r="BG409" s="103"/>
      <c r="BH409" s="103"/>
      <c r="BI409" s="103"/>
      <c r="BJ409" s="103"/>
      <c r="BK409" s="103"/>
      <c r="BL409" s="103"/>
      <c r="BM409" s="103"/>
      <c r="BN409" s="103"/>
      <c r="BO409" s="103"/>
      <c r="BP409" s="103"/>
      <c r="BQ409" s="103"/>
      <c r="BR409" s="103"/>
      <c r="BS409" s="103"/>
      <c r="BT409" s="103"/>
      <c r="BU409" s="103"/>
      <c r="BV409" s="103"/>
      <c r="BW409" s="103"/>
      <c r="BX409" s="103"/>
      <c r="BY409" s="103"/>
      <c r="BZ409" s="103"/>
      <c r="CA409" s="103"/>
      <c r="CB409" s="103"/>
      <c r="CC409" s="113"/>
      <c r="CD409" s="113"/>
      <c r="CE409" s="113"/>
      <c r="CF409" s="113"/>
      <c r="CG409" s="113"/>
      <c r="CH409" s="101"/>
      <c r="CI409" s="101"/>
      <c r="CJ409" s="101"/>
      <c r="CK409" s="101"/>
      <c r="CL409" s="101"/>
      <c r="CM409" s="101"/>
      <c r="CN409" s="101"/>
      <c r="CO409" s="101"/>
      <c r="CP409" s="101"/>
      <c r="CQ409" s="101"/>
      <c r="CR409" s="101"/>
      <c r="CS409" s="101"/>
      <c r="CT409" s="101"/>
      <c r="CU409" s="101"/>
      <c r="CV409" s="101"/>
      <c r="CW409" s="101"/>
      <c r="CX409" s="101"/>
      <c r="CY409" s="101"/>
      <c r="CZ409" s="101"/>
      <c r="DA409" s="1"/>
      <c r="DB409" s="1"/>
      <c r="DC409" s="1"/>
      <c r="DD409" s="1"/>
      <c r="DE409" s="1"/>
      <c r="DF409" s="1"/>
    </row>
    <row r="410" spans="1:110" ht="12.75">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101"/>
      <c r="AZ410" s="103"/>
      <c r="BA410" s="103"/>
      <c r="BB410" s="103"/>
      <c r="BC410" s="103"/>
      <c r="BD410" s="103"/>
      <c r="BE410" s="103"/>
      <c r="BF410" s="103"/>
      <c r="BG410" s="103"/>
      <c r="BH410" s="103"/>
      <c r="BI410" s="103"/>
      <c r="BJ410" s="103"/>
      <c r="BK410" s="103"/>
      <c r="BL410" s="103"/>
      <c r="BM410" s="103"/>
      <c r="BN410" s="103"/>
      <c r="BO410" s="103"/>
      <c r="BP410" s="103"/>
      <c r="BQ410" s="103"/>
      <c r="BR410" s="103"/>
      <c r="BS410" s="103"/>
      <c r="BT410" s="103"/>
      <c r="BU410" s="103"/>
      <c r="BV410" s="103"/>
      <c r="BW410" s="103"/>
      <c r="BX410" s="103"/>
      <c r="BY410" s="103"/>
      <c r="BZ410" s="103"/>
      <c r="CA410" s="103"/>
      <c r="CB410" s="103"/>
      <c r="CC410" s="113"/>
      <c r="CD410" s="113"/>
      <c r="CE410" s="113"/>
      <c r="CF410" s="113"/>
      <c r="CG410" s="113"/>
      <c r="CH410" s="101"/>
      <c r="CI410" s="101"/>
      <c r="CJ410" s="101"/>
      <c r="CK410" s="101"/>
      <c r="CL410" s="101"/>
      <c r="CM410" s="101"/>
      <c r="CN410" s="101"/>
      <c r="CO410" s="101"/>
      <c r="CP410" s="101"/>
      <c r="CQ410" s="101"/>
      <c r="CR410" s="101"/>
      <c r="CS410" s="101"/>
      <c r="CT410" s="101"/>
      <c r="CU410" s="101"/>
      <c r="CV410" s="101"/>
      <c r="CW410" s="101"/>
      <c r="CX410" s="101"/>
      <c r="CY410" s="101"/>
      <c r="CZ410" s="101"/>
      <c r="DA410" s="1"/>
      <c r="DB410" s="1"/>
      <c r="DC410" s="1"/>
      <c r="DD410" s="1"/>
      <c r="DE410" s="1"/>
      <c r="DF410" s="1"/>
    </row>
    <row r="411" spans="1:110" ht="12.75">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101"/>
      <c r="AZ411" s="103"/>
      <c r="BA411" s="103"/>
      <c r="BB411" s="103"/>
      <c r="BC411" s="103"/>
      <c r="BD411" s="103"/>
      <c r="BE411" s="103"/>
      <c r="BF411" s="103"/>
      <c r="BG411" s="103"/>
      <c r="BH411" s="103"/>
      <c r="BI411" s="103"/>
      <c r="BJ411" s="103"/>
      <c r="BK411" s="103"/>
      <c r="BL411" s="103"/>
      <c r="BM411" s="103"/>
      <c r="BN411" s="103"/>
      <c r="BO411" s="103"/>
      <c r="BP411" s="103"/>
      <c r="BQ411" s="103"/>
      <c r="BR411" s="103"/>
      <c r="BS411" s="103"/>
      <c r="BT411" s="103"/>
      <c r="BU411" s="103"/>
      <c r="BV411" s="103"/>
      <c r="BW411" s="103"/>
      <c r="BX411" s="103"/>
      <c r="BY411" s="103"/>
      <c r="BZ411" s="103"/>
      <c r="CA411" s="103"/>
      <c r="CB411" s="103"/>
      <c r="CC411" s="113"/>
      <c r="CD411" s="113"/>
      <c r="CE411" s="113"/>
      <c r="CF411" s="113"/>
      <c r="CG411" s="113"/>
      <c r="CH411" s="101"/>
      <c r="CI411" s="101"/>
      <c r="CJ411" s="101"/>
      <c r="CK411" s="101"/>
      <c r="CL411" s="101"/>
      <c r="CM411" s="101"/>
      <c r="CN411" s="101"/>
      <c r="CO411" s="101"/>
      <c r="CP411" s="101"/>
      <c r="CQ411" s="101"/>
      <c r="CR411" s="101"/>
      <c r="CS411" s="101"/>
      <c r="CT411" s="101"/>
      <c r="CU411" s="101"/>
      <c r="CV411" s="101"/>
      <c r="CW411" s="101"/>
      <c r="CX411" s="101"/>
      <c r="CY411" s="101"/>
      <c r="CZ411" s="101"/>
      <c r="DA411" s="1"/>
      <c r="DB411" s="1"/>
      <c r="DC411" s="1"/>
      <c r="DD411" s="1"/>
      <c r="DE411" s="1"/>
      <c r="DF411" s="1"/>
    </row>
    <row r="412" spans="1:110" ht="12.75">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101"/>
      <c r="AZ412" s="103"/>
      <c r="BA412" s="103"/>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13"/>
      <c r="CD412" s="113"/>
      <c r="CE412" s="113"/>
      <c r="CF412" s="113"/>
      <c r="CG412" s="113"/>
      <c r="CH412" s="101"/>
      <c r="CI412" s="101"/>
      <c r="CJ412" s="101"/>
      <c r="CK412" s="101"/>
      <c r="CL412" s="101"/>
      <c r="CM412" s="101"/>
      <c r="CN412" s="101"/>
      <c r="CO412" s="101"/>
      <c r="CP412" s="101"/>
      <c r="CQ412" s="101"/>
      <c r="CR412" s="101"/>
      <c r="CS412" s="101"/>
      <c r="CT412" s="101"/>
      <c r="CU412" s="101"/>
      <c r="CV412" s="101"/>
      <c r="CW412" s="101"/>
      <c r="CX412" s="101"/>
      <c r="CY412" s="101"/>
      <c r="CZ412" s="101"/>
      <c r="DA412" s="1"/>
      <c r="DB412" s="1"/>
      <c r="DC412" s="1"/>
      <c r="DD412" s="1"/>
      <c r="DE412" s="1"/>
      <c r="DF412" s="1"/>
    </row>
    <row r="413" spans="1:110" ht="12.75">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101"/>
      <c r="AZ413" s="103"/>
      <c r="BA413" s="103"/>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13"/>
      <c r="CD413" s="113"/>
      <c r="CE413" s="113"/>
      <c r="CF413" s="113"/>
      <c r="CG413" s="113"/>
      <c r="CH413" s="101"/>
      <c r="CI413" s="101"/>
      <c r="CJ413" s="101"/>
      <c r="CK413" s="101"/>
      <c r="CL413" s="101"/>
      <c r="CM413" s="101"/>
      <c r="CN413" s="101"/>
      <c r="CO413" s="101"/>
      <c r="CP413" s="101"/>
      <c r="CQ413" s="101"/>
      <c r="CR413" s="101"/>
      <c r="CS413" s="101"/>
      <c r="CT413" s="101"/>
      <c r="CU413" s="101"/>
      <c r="CV413" s="101"/>
      <c r="CW413" s="101"/>
      <c r="CX413" s="101"/>
      <c r="CY413" s="101"/>
      <c r="CZ413" s="101"/>
      <c r="DA413" s="1"/>
      <c r="DB413" s="1"/>
      <c r="DC413" s="1"/>
      <c r="DD413" s="1"/>
      <c r="DE413" s="1"/>
      <c r="DF413" s="1"/>
    </row>
    <row r="414" spans="1:110" ht="12.75">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101"/>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13"/>
      <c r="CD414" s="113"/>
      <c r="CE414" s="113"/>
      <c r="CF414" s="113"/>
      <c r="CG414" s="113"/>
      <c r="CH414" s="101"/>
      <c r="CI414" s="101"/>
      <c r="CJ414" s="101"/>
      <c r="CK414" s="101"/>
      <c r="CL414" s="101"/>
      <c r="CM414" s="101"/>
      <c r="CN414" s="101"/>
      <c r="CO414" s="101"/>
      <c r="CP414" s="101"/>
      <c r="CQ414" s="101"/>
      <c r="CR414" s="101"/>
      <c r="CS414" s="101"/>
      <c r="CT414" s="101"/>
      <c r="CU414" s="101"/>
      <c r="CV414" s="101"/>
      <c r="CW414" s="101"/>
      <c r="CX414" s="101"/>
      <c r="CY414" s="101"/>
      <c r="CZ414" s="101"/>
      <c r="DA414" s="1"/>
      <c r="DB414" s="1"/>
      <c r="DC414" s="1"/>
      <c r="DD414" s="1"/>
      <c r="DE414" s="1"/>
      <c r="DF414" s="1"/>
    </row>
    <row r="415" spans="1:110" ht="12.75">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101"/>
      <c r="AZ415" s="103"/>
      <c r="BA415" s="103"/>
      <c r="BB415" s="103"/>
      <c r="BC415" s="103"/>
      <c r="BD415" s="103"/>
      <c r="BE415" s="103"/>
      <c r="BF415" s="103"/>
      <c r="BG415" s="103"/>
      <c r="BH415" s="103"/>
      <c r="BI415" s="103"/>
      <c r="BJ415" s="103"/>
      <c r="BK415" s="103"/>
      <c r="BL415" s="103"/>
      <c r="BM415" s="103"/>
      <c r="BN415" s="103"/>
      <c r="BO415" s="103"/>
      <c r="BP415" s="103"/>
      <c r="BQ415" s="103"/>
      <c r="BR415" s="103"/>
      <c r="BS415" s="103"/>
      <c r="BT415" s="103"/>
      <c r="BU415" s="103"/>
      <c r="BV415" s="103"/>
      <c r="BW415" s="103"/>
      <c r="BX415" s="103"/>
      <c r="BY415" s="103"/>
      <c r="BZ415" s="103"/>
      <c r="CA415" s="103"/>
      <c r="CB415" s="103"/>
      <c r="CC415" s="113"/>
      <c r="CD415" s="113"/>
      <c r="CE415" s="113"/>
      <c r="CF415" s="113"/>
      <c r="CG415" s="113"/>
      <c r="CH415" s="101"/>
      <c r="CI415" s="101"/>
      <c r="CJ415" s="101"/>
      <c r="CK415" s="101"/>
      <c r="CL415" s="101"/>
      <c r="CM415" s="101"/>
      <c r="CN415" s="101"/>
      <c r="CO415" s="101"/>
      <c r="CP415" s="101"/>
      <c r="CQ415" s="101"/>
      <c r="CR415" s="101"/>
      <c r="CS415" s="101"/>
      <c r="CT415" s="101"/>
      <c r="CU415" s="101"/>
      <c r="CV415" s="101"/>
      <c r="CW415" s="101"/>
      <c r="CX415" s="101"/>
      <c r="CY415" s="101"/>
      <c r="CZ415" s="101"/>
      <c r="DA415" s="1"/>
      <c r="DB415" s="1"/>
      <c r="DC415" s="1"/>
      <c r="DD415" s="1"/>
      <c r="DE415" s="1"/>
      <c r="DF415" s="1"/>
    </row>
    <row r="416" spans="1:110" ht="12.75">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101"/>
      <c r="AZ416" s="103"/>
      <c r="BA416" s="103"/>
      <c r="BB416" s="103"/>
      <c r="BC416" s="103"/>
      <c r="BD416" s="103"/>
      <c r="BE416" s="103"/>
      <c r="BF416" s="103"/>
      <c r="BG416" s="103"/>
      <c r="BH416" s="103"/>
      <c r="BI416" s="103"/>
      <c r="BJ416" s="103"/>
      <c r="BK416" s="103"/>
      <c r="BL416" s="103"/>
      <c r="BM416" s="103"/>
      <c r="BN416" s="103"/>
      <c r="BO416" s="103"/>
      <c r="BP416" s="103"/>
      <c r="BQ416" s="103"/>
      <c r="BR416" s="103"/>
      <c r="BS416" s="103"/>
      <c r="BT416" s="103"/>
      <c r="BU416" s="103"/>
      <c r="BV416" s="103"/>
      <c r="BW416" s="103"/>
      <c r="BX416" s="103"/>
      <c r="BY416" s="103"/>
      <c r="BZ416" s="103"/>
      <c r="CA416" s="103"/>
      <c r="CB416" s="103"/>
      <c r="CC416" s="113"/>
      <c r="CD416" s="113"/>
      <c r="CE416" s="113"/>
      <c r="CF416" s="113"/>
      <c r="CG416" s="113"/>
      <c r="CH416" s="101"/>
      <c r="CI416" s="101"/>
      <c r="CJ416" s="101"/>
      <c r="CK416" s="101"/>
      <c r="CL416" s="101"/>
      <c r="CM416" s="101"/>
      <c r="CN416" s="101"/>
      <c r="CO416" s="101"/>
      <c r="CP416" s="101"/>
      <c r="CQ416" s="101"/>
      <c r="CR416" s="101"/>
      <c r="CS416" s="101"/>
      <c r="CT416" s="101"/>
      <c r="CU416" s="101"/>
      <c r="CV416" s="101"/>
      <c r="CW416" s="101"/>
      <c r="CX416" s="101"/>
      <c r="CY416" s="101"/>
      <c r="CZ416" s="101"/>
      <c r="DA416" s="1"/>
      <c r="DB416" s="1"/>
      <c r="DC416" s="1"/>
      <c r="DD416" s="1"/>
      <c r="DE416" s="1"/>
      <c r="DF416" s="1"/>
    </row>
    <row r="417" spans="1:110" ht="12.75">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101"/>
      <c r="AZ417" s="103"/>
      <c r="BA417" s="103"/>
      <c r="BB417" s="103"/>
      <c r="BC417" s="103"/>
      <c r="BD417" s="103"/>
      <c r="BE417" s="103"/>
      <c r="BF417" s="103"/>
      <c r="BG417" s="103"/>
      <c r="BH417" s="103"/>
      <c r="BI417" s="103"/>
      <c r="BJ417" s="103"/>
      <c r="BK417" s="103"/>
      <c r="BL417" s="103"/>
      <c r="BM417" s="103"/>
      <c r="BN417" s="103"/>
      <c r="BO417" s="103"/>
      <c r="BP417" s="103"/>
      <c r="BQ417" s="103"/>
      <c r="BR417" s="103"/>
      <c r="BS417" s="103"/>
      <c r="BT417" s="103"/>
      <c r="BU417" s="103"/>
      <c r="BV417" s="103"/>
      <c r="BW417" s="103"/>
      <c r="BX417" s="103"/>
      <c r="BY417" s="103"/>
      <c r="BZ417" s="103"/>
      <c r="CA417" s="103"/>
      <c r="CB417" s="103"/>
      <c r="CC417" s="113"/>
      <c r="CD417" s="113"/>
      <c r="CE417" s="113"/>
      <c r="CF417" s="113"/>
      <c r="CG417" s="113"/>
      <c r="CH417" s="101"/>
      <c r="CI417" s="101"/>
      <c r="CJ417" s="101"/>
      <c r="CK417" s="101"/>
      <c r="CL417" s="101"/>
      <c r="CM417" s="101"/>
      <c r="CN417" s="101"/>
      <c r="CO417" s="101"/>
      <c r="CP417" s="101"/>
      <c r="CQ417" s="101"/>
      <c r="CR417" s="101"/>
      <c r="CS417" s="101"/>
      <c r="CT417" s="101"/>
      <c r="CU417" s="101"/>
      <c r="CV417" s="101"/>
      <c r="CW417" s="101"/>
      <c r="CX417" s="101"/>
      <c r="CY417" s="101"/>
      <c r="CZ417" s="101"/>
      <c r="DA417" s="1"/>
      <c r="DB417" s="1"/>
      <c r="DC417" s="1"/>
      <c r="DD417" s="1"/>
      <c r="DE417" s="1"/>
      <c r="DF417" s="1"/>
    </row>
    <row r="418" spans="1:110" ht="12.75">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101"/>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13"/>
      <c r="CD418" s="113"/>
      <c r="CE418" s="113"/>
      <c r="CF418" s="113"/>
      <c r="CG418" s="113"/>
      <c r="CH418" s="101"/>
      <c r="CI418" s="101"/>
      <c r="CJ418" s="101"/>
      <c r="CK418" s="101"/>
      <c r="CL418" s="101"/>
      <c r="CM418" s="101"/>
      <c r="CN418" s="101"/>
      <c r="CO418" s="101"/>
      <c r="CP418" s="101"/>
      <c r="CQ418" s="101"/>
      <c r="CR418" s="101"/>
      <c r="CS418" s="101"/>
      <c r="CT418" s="101"/>
      <c r="CU418" s="101"/>
      <c r="CV418" s="101"/>
      <c r="CW418" s="101"/>
      <c r="CX418" s="101"/>
      <c r="CY418" s="101"/>
      <c r="CZ418" s="101"/>
      <c r="DA418" s="1"/>
      <c r="DB418" s="1"/>
      <c r="DC418" s="1"/>
      <c r="DD418" s="1"/>
      <c r="DE418" s="1"/>
      <c r="DF418" s="1"/>
    </row>
    <row r="419" spans="1:110" ht="12.75">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101"/>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13"/>
      <c r="CD419" s="113"/>
      <c r="CE419" s="113"/>
      <c r="CF419" s="113"/>
      <c r="CG419" s="113"/>
      <c r="CH419" s="101"/>
      <c r="CI419" s="101"/>
      <c r="CJ419" s="101"/>
      <c r="CK419" s="101"/>
      <c r="CL419" s="101"/>
      <c r="CM419" s="101"/>
      <c r="CN419" s="101"/>
      <c r="CO419" s="101"/>
      <c r="CP419" s="101"/>
      <c r="CQ419" s="101"/>
      <c r="CR419" s="101"/>
      <c r="CS419" s="101"/>
      <c r="CT419" s="101"/>
      <c r="CU419" s="101"/>
      <c r="CV419" s="101"/>
      <c r="CW419" s="101"/>
      <c r="CX419" s="101"/>
      <c r="CY419" s="101"/>
      <c r="CZ419" s="101"/>
      <c r="DA419" s="1"/>
      <c r="DB419" s="1"/>
      <c r="DC419" s="1"/>
      <c r="DD419" s="1"/>
      <c r="DE419" s="1"/>
      <c r="DF419" s="1"/>
    </row>
    <row r="420" spans="1:110" ht="12.75">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101"/>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13"/>
      <c r="CD420" s="113"/>
      <c r="CE420" s="113"/>
      <c r="CF420" s="113"/>
      <c r="CG420" s="113"/>
      <c r="CH420" s="101"/>
      <c r="CI420" s="101"/>
      <c r="CJ420" s="101"/>
      <c r="CK420" s="101"/>
      <c r="CL420" s="101"/>
      <c r="CM420" s="101"/>
      <c r="CN420" s="101"/>
      <c r="CO420" s="101"/>
      <c r="CP420" s="101"/>
      <c r="CQ420" s="101"/>
      <c r="CR420" s="101"/>
      <c r="CS420" s="101"/>
      <c r="CT420" s="101"/>
      <c r="CU420" s="101"/>
      <c r="CV420" s="101"/>
      <c r="CW420" s="101"/>
      <c r="CX420" s="101"/>
      <c r="CY420" s="101"/>
      <c r="CZ420" s="101"/>
      <c r="DA420" s="1"/>
      <c r="DB420" s="1"/>
      <c r="DC420" s="1"/>
      <c r="DD420" s="1"/>
      <c r="DE420" s="1"/>
      <c r="DF420" s="1"/>
    </row>
    <row r="421" spans="1:110" ht="12.75">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101"/>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13"/>
      <c r="CD421" s="113"/>
      <c r="CE421" s="113"/>
      <c r="CF421" s="113"/>
      <c r="CG421" s="113"/>
      <c r="CH421" s="101"/>
      <c r="CI421" s="101"/>
      <c r="CJ421" s="101"/>
      <c r="CK421" s="101"/>
      <c r="CL421" s="101"/>
      <c r="CM421" s="101"/>
      <c r="CN421" s="101"/>
      <c r="CO421" s="101"/>
      <c r="CP421" s="101"/>
      <c r="CQ421" s="101"/>
      <c r="CR421" s="101"/>
      <c r="CS421" s="101"/>
      <c r="CT421" s="101"/>
      <c r="CU421" s="101"/>
      <c r="CV421" s="101"/>
      <c r="CW421" s="101"/>
      <c r="CX421" s="101"/>
      <c r="CY421" s="101"/>
      <c r="CZ421" s="101"/>
      <c r="DA421" s="1"/>
      <c r="DB421" s="1"/>
      <c r="DC421" s="1"/>
      <c r="DD421" s="1"/>
      <c r="DE421" s="1"/>
      <c r="DF421" s="1"/>
    </row>
    <row r="422" spans="1:110" ht="12.75">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101"/>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13"/>
      <c r="CD422" s="113"/>
      <c r="CE422" s="113"/>
      <c r="CF422" s="113"/>
      <c r="CG422" s="113"/>
      <c r="CH422" s="101"/>
      <c r="CI422" s="101"/>
      <c r="CJ422" s="101"/>
      <c r="CK422" s="101"/>
      <c r="CL422" s="101"/>
      <c r="CM422" s="101"/>
      <c r="CN422" s="101"/>
      <c r="CO422" s="101"/>
      <c r="CP422" s="101"/>
      <c r="CQ422" s="101"/>
      <c r="CR422" s="101"/>
      <c r="CS422" s="101"/>
      <c r="CT422" s="101"/>
      <c r="CU422" s="101"/>
      <c r="CV422" s="101"/>
      <c r="CW422" s="101"/>
      <c r="CX422" s="101"/>
      <c r="CY422" s="101"/>
      <c r="CZ422" s="101"/>
      <c r="DA422" s="1"/>
      <c r="DB422" s="1"/>
      <c r="DC422" s="1"/>
      <c r="DD422" s="1"/>
      <c r="DE422" s="1"/>
      <c r="DF422" s="1"/>
    </row>
    <row r="423" spans="1:110" ht="12.75">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101"/>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13"/>
      <c r="CD423" s="113"/>
      <c r="CE423" s="113"/>
      <c r="CF423" s="113"/>
      <c r="CG423" s="113"/>
      <c r="CH423" s="101"/>
      <c r="CI423" s="101"/>
      <c r="CJ423" s="101"/>
      <c r="CK423" s="101"/>
      <c r="CL423" s="101"/>
      <c r="CM423" s="101"/>
      <c r="CN423" s="101"/>
      <c r="CO423" s="101"/>
      <c r="CP423" s="101"/>
      <c r="CQ423" s="101"/>
      <c r="CR423" s="101"/>
      <c r="CS423" s="101"/>
      <c r="CT423" s="101"/>
      <c r="CU423" s="101"/>
      <c r="CV423" s="101"/>
      <c r="CW423" s="101"/>
      <c r="CX423" s="101"/>
      <c r="CY423" s="101"/>
      <c r="CZ423" s="101"/>
      <c r="DA423" s="1"/>
      <c r="DB423" s="1"/>
      <c r="DC423" s="1"/>
      <c r="DD423" s="1"/>
      <c r="DE423" s="1"/>
      <c r="DF423" s="1"/>
    </row>
    <row r="424" spans="1:110" ht="12.75">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101"/>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13"/>
      <c r="CD424" s="113"/>
      <c r="CE424" s="113"/>
      <c r="CF424" s="113"/>
      <c r="CG424" s="113"/>
      <c r="CH424" s="101"/>
      <c r="CI424" s="101"/>
      <c r="CJ424" s="101"/>
      <c r="CK424" s="101"/>
      <c r="CL424" s="101"/>
      <c r="CM424" s="101"/>
      <c r="CN424" s="101"/>
      <c r="CO424" s="101"/>
      <c r="CP424" s="101"/>
      <c r="CQ424" s="101"/>
      <c r="CR424" s="101"/>
      <c r="CS424" s="101"/>
      <c r="CT424" s="101"/>
      <c r="CU424" s="101"/>
      <c r="CV424" s="101"/>
      <c r="CW424" s="101"/>
      <c r="CX424" s="101"/>
      <c r="CY424" s="101"/>
      <c r="CZ424" s="101"/>
      <c r="DA424" s="1"/>
      <c r="DB424" s="1"/>
      <c r="DC424" s="1"/>
      <c r="DD424" s="1"/>
      <c r="DE424" s="1"/>
      <c r="DF424" s="1"/>
    </row>
    <row r="425" spans="1:110" ht="12.7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101"/>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13"/>
      <c r="CD425" s="113"/>
      <c r="CE425" s="113"/>
      <c r="CF425" s="113"/>
      <c r="CG425" s="113"/>
      <c r="CH425" s="101"/>
      <c r="CI425" s="101"/>
      <c r="CJ425" s="101"/>
      <c r="CK425" s="101"/>
      <c r="CL425" s="101"/>
      <c r="CM425" s="101"/>
      <c r="CN425" s="101"/>
      <c r="CO425" s="101"/>
      <c r="CP425" s="101"/>
      <c r="CQ425" s="101"/>
      <c r="CR425" s="101"/>
      <c r="CS425" s="101"/>
      <c r="CT425" s="101"/>
      <c r="CU425" s="101"/>
      <c r="CV425" s="101"/>
      <c r="CW425" s="101"/>
      <c r="CX425" s="101"/>
      <c r="CY425" s="101"/>
      <c r="CZ425" s="101"/>
      <c r="DA425" s="1"/>
      <c r="DB425" s="1"/>
      <c r="DC425" s="1"/>
      <c r="DD425" s="1"/>
      <c r="DE425" s="1"/>
      <c r="DF425" s="1"/>
    </row>
    <row r="426" spans="1:110" ht="12.75">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101"/>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13"/>
      <c r="CD426" s="113"/>
      <c r="CE426" s="113"/>
      <c r="CF426" s="113"/>
      <c r="CG426" s="113"/>
      <c r="CH426" s="101"/>
      <c r="CI426" s="101"/>
      <c r="CJ426" s="101"/>
      <c r="CK426" s="101"/>
      <c r="CL426" s="101"/>
      <c r="CM426" s="101"/>
      <c r="CN426" s="101"/>
      <c r="CO426" s="101"/>
      <c r="CP426" s="101"/>
      <c r="CQ426" s="101"/>
      <c r="CR426" s="101"/>
      <c r="CS426" s="101"/>
      <c r="CT426" s="101"/>
      <c r="CU426" s="101"/>
      <c r="CV426" s="101"/>
      <c r="CW426" s="101"/>
      <c r="CX426" s="101"/>
      <c r="CY426" s="101"/>
      <c r="CZ426" s="101"/>
      <c r="DA426" s="1"/>
      <c r="DB426" s="1"/>
      <c r="DC426" s="1"/>
      <c r="DD426" s="1"/>
      <c r="DE426" s="1"/>
      <c r="DF426" s="1"/>
    </row>
    <row r="427" spans="1:110" ht="12.75">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101"/>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13"/>
      <c r="CD427" s="113"/>
      <c r="CE427" s="113"/>
      <c r="CF427" s="113"/>
      <c r="CG427" s="113"/>
      <c r="CH427" s="101"/>
      <c r="CI427" s="101"/>
      <c r="CJ427" s="101"/>
      <c r="CK427" s="101"/>
      <c r="CL427" s="101"/>
      <c r="CM427" s="101"/>
      <c r="CN427" s="101"/>
      <c r="CO427" s="101"/>
      <c r="CP427" s="101"/>
      <c r="CQ427" s="101"/>
      <c r="CR427" s="101"/>
      <c r="CS427" s="101"/>
      <c r="CT427" s="101"/>
      <c r="CU427" s="101"/>
      <c r="CV427" s="101"/>
      <c r="CW427" s="101"/>
      <c r="CX427" s="101"/>
      <c r="CY427" s="101"/>
      <c r="CZ427" s="101"/>
      <c r="DA427" s="1"/>
      <c r="DB427" s="1"/>
      <c r="DC427" s="1"/>
      <c r="DD427" s="1"/>
      <c r="DE427" s="1"/>
      <c r="DF427" s="1"/>
    </row>
    <row r="428" spans="1:110" ht="12.75">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101"/>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13"/>
      <c r="CD428" s="113"/>
      <c r="CE428" s="113"/>
      <c r="CF428" s="113"/>
      <c r="CG428" s="113"/>
      <c r="CH428" s="101"/>
      <c r="CI428" s="101"/>
      <c r="CJ428" s="101"/>
      <c r="CK428" s="101"/>
      <c r="CL428" s="101"/>
      <c r="CM428" s="101"/>
      <c r="CN428" s="101"/>
      <c r="CO428" s="101"/>
      <c r="CP428" s="101"/>
      <c r="CQ428" s="101"/>
      <c r="CR428" s="101"/>
      <c r="CS428" s="101"/>
      <c r="CT428" s="101"/>
      <c r="CU428" s="101"/>
      <c r="CV428" s="101"/>
      <c r="CW428" s="101"/>
      <c r="CX428" s="101"/>
      <c r="CY428" s="101"/>
      <c r="CZ428" s="101"/>
      <c r="DA428" s="1"/>
      <c r="DB428" s="1"/>
      <c r="DC428" s="1"/>
      <c r="DD428" s="1"/>
      <c r="DE428" s="1"/>
      <c r="DF428" s="1"/>
    </row>
    <row r="429" spans="1:110" ht="12.75">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101"/>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13"/>
      <c r="CD429" s="113"/>
      <c r="CE429" s="113"/>
      <c r="CF429" s="113"/>
      <c r="CG429" s="113"/>
      <c r="CH429" s="101"/>
      <c r="CI429" s="101"/>
      <c r="CJ429" s="101"/>
      <c r="CK429" s="101"/>
      <c r="CL429" s="101"/>
      <c r="CM429" s="101"/>
      <c r="CN429" s="101"/>
      <c r="CO429" s="101"/>
      <c r="CP429" s="101"/>
      <c r="CQ429" s="101"/>
      <c r="CR429" s="101"/>
      <c r="CS429" s="101"/>
      <c r="CT429" s="101"/>
      <c r="CU429" s="101"/>
      <c r="CV429" s="101"/>
      <c r="CW429" s="101"/>
      <c r="CX429" s="101"/>
      <c r="CY429" s="101"/>
      <c r="CZ429" s="101"/>
      <c r="DA429" s="1"/>
      <c r="DB429" s="1"/>
      <c r="DC429" s="1"/>
      <c r="DD429" s="1"/>
      <c r="DE429" s="1"/>
      <c r="DF429" s="1"/>
    </row>
    <row r="430" spans="1:110" ht="12.75">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101"/>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13"/>
      <c r="CD430" s="113"/>
      <c r="CE430" s="113"/>
      <c r="CF430" s="113"/>
      <c r="CG430" s="113"/>
      <c r="CH430" s="101"/>
      <c r="CI430" s="101"/>
      <c r="CJ430" s="101"/>
      <c r="CK430" s="101"/>
      <c r="CL430" s="101"/>
      <c r="CM430" s="101"/>
      <c r="CN430" s="101"/>
      <c r="CO430" s="101"/>
      <c r="CP430" s="101"/>
      <c r="CQ430" s="101"/>
      <c r="CR430" s="101"/>
      <c r="CS430" s="101"/>
      <c r="CT430" s="101"/>
      <c r="CU430" s="101"/>
      <c r="CV430" s="101"/>
      <c r="CW430" s="101"/>
      <c r="CX430" s="101"/>
      <c r="CY430" s="101"/>
      <c r="CZ430" s="101"/>
      <c r="DA430" s="1"/>
      <c r="DB430" s="1"/>
      <c r="DC430" s="1"/>
      <c r="DD430" s="1"/>
      <c r="DE430" s="1"/>
      <c r="DF430" s="1"/>
    </row>
    <row r="431" spans="1:110" ht="12.75">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101"/>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13"/>
      <c r="CD431" s="113"/>
      <c r="CE431" s="113"/>
      <c r="CF431" s="113"/>
      <c r="CG431" s="113"/>
      <c r="CH431" s="101"/>
      <c r="CI431" s="101"/>
      <c r="CJ431" s="101"/>
      <c r="CK431" s="101"/>
      <c r="CL431" s="101"/>
      <c r="CM431" s="101"/>
      <c r="CN431" s="101"/>
      <c r="CO431" s="101"/>
      <c r="CP431" s="101"/>
      <c r="CQ431" s="101"/>
      <c r="CR431" s="101"/>
      <c r="CS431" s="101"/>
      <c r="CT431" s="101"/>
      <c r="CU431" s="101"/>
      <c r="CV431" s="101"/>
      <c r="CW431" s="101"/>
      <c r="CX431" s="101"/>
      <c r="CY431" s="101"/>
      <c r="CZ431" s="101"/>
      <c r="DA431" s="1"/>
      <c r="DB431" s="1"/>
      <c r="DC431" s="1"/>
      <c r="DD431" s="1"/>
      <c r="DE431" s="1"/>
      <c r="DF431" s="1"/>
    </row>
    <row r="432" spans="1:110" ht="12.75">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101"/>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13"/>
      <c r="CD432" s="113"/>
      <c r="CE432" s="113"/>
      <c r="CF432" s="113"/>
      <c r="CG432" s="113"/>
      <c r="CH432" s="101"/>
      <c r="CI432" s="101"/>
      <c r="CJ432" s="101"/>
      <c r="CK432" s="101"/>
      <c r="CL432" s="101"/>
      <c r="CM432" s="101"/>
      <c r="CN432" s="101"/>
      <c r="CO432" s="101"/>
      <c r="CP432" s="101"/>
      <c r="CQ432" s="101"/>
      <c r="CR432" s="101"/>
      <c r="CS432" s="101"/>
      <c r="CT432" s="101"/>
      <c r="CU432" s="101"/>
      <c r="CV432" s="101"/>
      <c r="CW432" s="101"/>
      <c r="CX432" s="101"/>
      <c r="CY432" s="101"/>
      <c r="CZ432" s="101"/>
      <c r="DA432" s="1"/>
      <c r="DB432" s="1"/>
      <c r="DC432" s="1"/>
      <c r="DD432" s="1"/>
      <c r="DE432" s="1"/>
      <c r="DF432" s="1"/>
    </row>
    <row r="433" spans="1:110" ht="12.75">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101"/>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13"/>
      <c r="CD433" s="113"/>
      <c r="CE433" s="113"/>
      <c r="CF433" s="113"/>
      <c r="CG433" s="113"/>
      <c r="CH433" s="101"/>
      <c r="CI433" s="101"/>
      <c r="CJ433" s="101"/>
      <c r="CK433" s="101"/>
      <c r="CL433" s="101"/>
      <c r="CM433" s="101"/>
      <c r="CN433" s="101"/>
      <c r="CO433" s="101"/>
      <c r="CP433" s="101"/>
      <c r="CQ433" s="101"/>
      <c r="CR433" s="101"/>
      <c r="CS433" s="101"/>
      <c r="CT433" s="101"/>
      <c r="CU433" s="101"/>
      <c r="CV433" s="101"/>
      <c r="CW433" s="101"/>
      <c r="CX433" s="101"/>
      <c r="CY433" s="101"/>
      <c r="CZ433" s="101"/>
      <c r="DA433" s="1"/>
      <c r="DB433" s="1"/>
      <c r="DC433" s="1"/>
      <c r="DD433" s="1"/>
      <c r="DE433" s="1"/>
      <c r="DF433" s="1"/>
    </row>
    <row r="434" spans="1:110" ht="12.75">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101"/>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13"/>
      <c r="CD434" s="113"/>
      <c r="CE434" s="113"/>
      <c r="CF434" s="113"/>
      <c r="CG434" s="113"/>
      <c r="CH434" s="101"/>
      <c r="CI434" s="101"/>
      <c r="CJ434" s="101"/>
      <c r="CK434" s="101"/>
      <c r="CL434" s="101"/>
      <c r="CM434" s="101"/>
      <c r="CN434" s="101"/>
      <c r="CO434" s="101"/>
      <c r="CP434" s="101"/>
      <c r="CQ434" s="101"/>
      <c r="CR434" s="101"/>
      <c r="CS434" s="101"/>
      <c r="CT434" s="101"/>
      <c r="CU434" s="101"/>
      <c r="CV434" s="101"/>
      <c r="CW434" s="101"/>
      <c r="CX434" s="101"/>
      <c r="CY434" s="101"/>
      <c r="CZ434" s="101"/>
      <c r="DA434" s="1"/>
      <c r="DB434" s="1"/>
      <c r="DC434" s="1"/>
      <c r="DD434" s="1"/>
      <c r="DE434" s="1"/>
      <c r="DF434" s="1"/>
    </row>
    <row r="435" spans="1:110" ht="12.75">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101"/>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13"/>
      <c r="CD435" s="113"/>
      <c r="CE435" s="113"/>
      <c r="CF435" s="113"/>
      <c r="CG435" s="113"/>
      <c r="CH435" s="101"/>
      <c r="CI435" s="101"/>
      <c r="CJ435" s="101"/>
      <c r="CK435" s="101"/>
      <c r="CL435" s="101"/>
      <c r="CM435" s="101"/>
      <c r="CN435" s="101"/>
      <c r="CO435" s="101"/>
      <c r="CP435" s="101"/>
      <c r="CQ435" s="101"/>
      <c r="CR435" s="101"/>
      <c r="CS435" s="101"/>
      <c r="CT435" s="101"/>
      <c r="CU435" s="101"/>
      <c r="CV435" s="101"/>
      <c r="CW435" s="101"/>
      <c r="CX435" s="101"/>
      <c r="CY435" s="101"/>
      <c r="CZ435" s="101"/>
      <c r="DA435" s="1"/>
      <c r="DB435" s="1"/>
      <c r="DC435" s="1"/>
      <c r="DD435" s="1"/>
      <c r="DE435" s="1"/>
      <c r="DF435" s="1"/>
    </row>
    <row r="436" spans="1:110" ht="12.75">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101"/>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13"/>
      <c r="CD436" s="113"/>
      <c r="CE436" s="113"/>
      <c r="CF436" s="113"/>
      <c r="CG436" s="113"/>
      <c r="CH436" s="101"/>
      <c r="CI436" s="101"/>
      <c r="CJ436" s="101"/>
      <c r="CK436" s="101"/>
      <c r="CL436" s="101"/>
      <c r="CM436" s="101"/>
      <c r="CN436" s="101"/>
      <c r="CO436" s="101"/>
      <c r="CP436" s="101"/>
      <c r="CQ436" s="101"/>
      <c r="CR436" s="101"/>
      <c r="CS436" s="101"/>
      <c r="CT436" s="101"/>
      <c r="CU436" s="101"/>
      <c r="CV436" s="101"/>
      <c r="CW436" s="101"/>
      <c r="CX436" s="101"/>
      <c r="CY436" s="101"/>
      <c r="CZ436" s="101"/>
      <c r="DA436" s="1"/>
      <c r="DB436" s="1"/>
      <c r="DC436" s="1"/>
      <c r="DD436" s="1"/>
      <c r="DE436" s="1"/>
      <c r="DF436" s="1"/>
    </row>
    <row r="437" spans="1:110" ht="12.75">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101"/>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13"/>
      <c r="CD437" s="113"/>
      <c r="CE437" s="113"/>
      <c r="CF437" s="113"/>
      <c r="CG437" s="113"/>
      <c r="CH437" s="101"/>
      <c r="CI437" s="101"/>
      <c r="CJ437" s="101"/>
      <c r="CK437" s="101"/>
      <c r="CL437" s="101"/>
      <c r="CM437" s="101"/>
      <c r="CN437" s="101"/>
      <c r="CO437" s="101"/>
      <c r="CP437" s="101"/>
      <c r="CQ437" s="101"/>
      <c r="CR437" s="101"/>
      <c r="CS437" s="101"/>
      <c r="CT437" s="101"/>
      <c r="CU437" s="101"/>
      <c r="CV437" s="101"/>
      <c r="CW437" s="101"/>
      <c r="CX437" s="101"/>
      <c r="CY437" s="101"/>
      <c r="CZ437" s="101"/>
      <c r="DA437" s="1"/>
      <c r="DB437" s="1"/>
      <c r="DC437" s="1"/>
      <c r="DD437" s="1"/>
      <c r="DE437" s="1"/>
      <c r="DF437" s="1"/>
    </row>
    <row r="438" spans="1:110" ht="12.75">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101"/>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13"/>
      <c r="CD438" s="113"/>
      <c r="CE438" s="113"/>
      <c r="CF438" s="113"/>
      <c r="CG438" s="113"/>
      <c r="CH438" s="101"/>
      <c r="CI438" s="101"/>
      <c r="CJ438" s="101"/>
      <c r="CK438" s="101"/>
      <c r="CL438" s="101"/>
      <c r="CM438" s="101"/>
      <c r="CN438" s="101"/>
      <c r="CO438" s="101"/>
      <c r="CP438" s="101"/>
      <c r="CQ438" s="101"/>
      <c r="CR438" s="101"/>
      <c r="CS438" s="101"/>
      <c r="CT438" s="101"/>
      <c r="CU438" s="101"/>
      <c r="CV438" s="101"/>
      <c r="CW438" s="101"/>
      <c r="CX438" s="101"/>
      <c r="CY438" s="101"/>
      <c r="CZ438" s="101"/>
      <c r="DA438" s="1"/>
      <c r="DB438" s="1"/>
      <c r="DC438" s="1"/>
      <c r="DD438" s="1"/>
      <c r="DE438" s="1"/>
      <c r="DF438" s="1"/>
    </row>
    <row r="439" spans="1:110" ht="12.75">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101"/>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13"/>
      <c r="CD439" s="113"/>
      <c r="CE439" s="113"/>
      <c r="CF439" s="113"/>
      <c r="CG439" s="113"/>
      <c r="CH439" s="101"/>
      <c r="CI439" s="101"/>
      <c r="CJ439" s="101"/>
      <c r="CK439" s="101"/>
      <c r="CL439" s="101"/>
      <c r="CM439" s="101"/>
      <c r="CN439" s="101"/>
      <c r="CO439" s="101"/>
      <c r="CP439" s="101"/>
      <c r="CQ439" s="101"/>
      <c r="CR439" s="101"/>
      <c r="CS439" s="101"/>
      <c r="CT439" s="101"/>
      <c r="CU439" s="101"/>
      <c r="CV439" s="101"/>
      <c r="CW439" s="101"/>
      <c r="CX439" s="101"/>
      <c r="CY439" s="101"/>
      <c r="CZ439" s="101"/>
      <c r="DA439" s="1"/>
      <c r="DB439" s="1"/>
      <c r="DC439" s="1"/>
      <c r="DD439" s="1"/>
      <c r="DE439" s="1"/>
      <c r="DF439" s="1"/>
    </row>
    <row r="440" spans="1:110" ht="12.75">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101"/>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13"/>
      <c r="CD440" s="113"/>
      <c r="CE440" s="113"/>
      <c r="CF440" s="113"/>
      <c r="CG440" s="113"/>
      <c r="CH440" s="101"/>
      <c r="CI440" s="101"/>
      <c r="CJ440" s="101"/>
      <c r="CK440" s="101"/>
      <c r="CL440" s="101"/>
      <c r="CM440" s="101"/>
      <c r="CN440" s="101"/>
      <c r="CO440" s="101"/>
      <c r="CP440" s="101"/>
      <c r="CQ440" s="101"/>
      <c r="CR440" s="101"/>
      <c r="CS440" s="101"/>
      <c r="CT440" s="101"/>
      <c r="CU440" s="101"/>
      <c r="CV440" s="101"/>
      <c r="CW440" s="101"/>
      <c r="CX440" s="101"/>
      <c r="CY440" s="101"/>
      <c r="CZ440" s="101"/>
      <c r="DA440" s="1"/>
      <c r="DB440" s="1"/>
      <c r="DC440" s="1"/>
      <c r="DD440" s="1"/>
      <c r="DE440" s="1"/>
      <c r="DF440" s="1"/>
    </row>
    <row r="441" spans="1:110" ht="12.75">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101"/>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13"/>
      <c r="CD441" s="113"/>
      <c r="CE441" s="113"/>
      <c r="CF441" s="113"/>
      <c r="CG441" s="113"/>
      <c r="CH441" s="101"/>
      <c r="CI441" s="101"/>
      <c r="CJ441" s="101"/>
      <c r="CK441" s="101"/>
      <c r="CL441" s="101"/>
      <c r="CM441" s="101"/>
      <c r="CN441" s="101"/>
      <c r="CO441" s="101"/>
      <c r="CP441" s="101"/>
      <c r="CQ441" s="101"/>
      <c r="CR441" s="101"/>
      <c r="CS441" s="101"/>
      <c r="CT441" s="101"/>
      <c r="CU441" s="101"/>
      <c r="CV441" s="101"/>
      <c r="CW441" s="101"/>
      <c r="CX441" s="101"/>
      <c r="CY441" s="101"/>
      <c r="CZ441" s="101"/>
      <c r="DA441" s="1"/>
      <c r="DB441" s="1"/>
      <c r="DC441" s="1"/>
      <c r="DD441" s="1"/>
      <c r="DE441" s="1"/>
      <c r="DF441" s="1"/>
    </row>
    <row r="442" spans="1:110" ht="12.75">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101"/>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13"/>
      <c r="CD442" s="113"/>
      <c r="CE442" s="113"/>
      <c r="CF442" s="113"/>
      <c r="CG442" s="113"/>
      <c r="CH442" s="101"/>
      <c r="CI442" s="101"/>
      <c r="CJ442" s="101"/>
      <c r="CK442" s="101"/>
      <c r="CL442" s="101"/>
      <c r="CM442" s="101"/>
      <c r="CN442" s="101"/>
      <c r="CO442" s="101"/>
      <c r="CP442" s="101"/>
      <c r="CQ442" s="101"/>
      <c r="CR442" s="101"/>
      <c r="CS442" s="101"/>
      <c r="CT442" s="101"/>
      <c r="CU442" s="101"/>
      <c r="CV442" s="101"/>
      <c r="CW442" s="101"/>
      <c r="CX442" s="101"/>
      <c r="CY442" s="101"/>
      <c r="CZ442" s="101"/>
      <c r="DA442" s="1"/>
      <c r="DB442" s="1"/>
      <c r="DC442" s="1"/>
      <c r="DD442" s="1"/>
      <c r="DE442" s="1"/>
      <c r="DF442" s="1"/>
    </row>
    <row r="443" spans="1:110" ht="12.75">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101"/>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13"/>
      <c r="CD443" s="113"/>
      <c r="CE443" s="113"/>
      <c r="CF443" s="113"/>
      <c r="CG443" s="113"/>
      <c r="CH443" s="101"/>
      <c r="CI443" s="101"/>
      <c r="CJ443" s="101"/>
      <c r="CK443" s="101"/>
      <c r="CL443" s="101"/>
      <c r="CM443" s="101"/>
      <c r="CN443" s="101"/>
      <c r="CO443" s="101"/>
      <c r="CP443" s="101"/>
      <c r="CQ443" s="101"/>
      <c r="CR443" s="101"/>
      <c r="CS443" s="101"/>
      <c r="CT443" s="101"/>
      <c r="CU443" s="101"/>
      <c r="CV443" s="101"/>
      <c r="CW443" s="101"/>
      <c r="CX443" s="101"/>
      <c r="CY443" s="101"/>
      <c r="CZ443" s="101"/>
      <c r="DA443" s="1"/>
      <c r="DB443" s="1"/>
      <c r="DC443" s="1"/>
      <c r="DD443" s="1"/>
      <c r="DE443" s="1"/>
      <c r="DF443" s="1"/>
    </row>
    <row r="444" spans="1:110" ht="12.75">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101"/>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13"/>
      <c r="CD444" s="113"/>
      <c r="CE444" s="113"/>
      <c r="CF444" s="113"/>
      <c r="CG444" s="113"/>
      <c r="CH444" s="101"/>
      <c r="CI444" s="101"/>
      <c r="CJ444" s="101"/>
      <c r="CK444" s="101"/>
      <c r="CL444" s="101"/>
      <c r="CM444" s="101"/>
      <c r="CN444" s="101"/>
      <c r="CO444" s="101"/>
      <c r="CP444" s="101"/>
      <c r="CQ444" s="101"/>
      <c r="CR444" s="101"/>
      <c r="CS444" s="101"/>
      <c r="CT444" s="101"/>
      <c r="CU444" s="101"/>
      <c r="CV444" s="101"/>
      <c r="CW444" s="101"/>
      <c r="CX444" s="101"/>
      <c r="CY444" s="101"/>
      <c r="CZ444" s="101"/>
      <c r="DA444" s="1"/>
      <c r="DB444" s="1"/>
      <c r="DC444" s="1"/>
      <c r="DD444" s="1"/>
      <c r="DE444" s="1"/>
      <c r="DF444" s="1"/>
    </row>
    <row r="445" spans="1:110" ht="12.75">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101"/>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13"/>
      <c r="CD445" s="113"/>
      <c r="CE445" s="113"/>
      <c r="CF445" s="113"/>
      <c r="CG445" s="113"/>
      <c r="CH445" s="101"/>
      <c r="CI445" s="101"/>
      <c r="CJ445" s="101"/>
      <c r="CK445" s="101"/>
      <c r="CL445" s="101"/>
      <c r="CM445" s="101"/>
      <c r="CN445" s="101"/>
      <c r="CO445" s="101"/>
      <c r="CP445" s="101"/>
      <c r="CQ445" s="101"/>
      <c r="CR445" s="101"/>
      <c r="CS445" s="101"/>
      <c r="CT445" s="101"/>
      <c r="CU445" s="101"/>
      <c r="CV445" s="101"/>
      <c r="CW445" s="101"/>
      <c r="CX445" s="101"/>
      <c r="CY445" s="101"/>
      <c r="CZ445" s="101"/>
      <c r="DA445" s="1"/>
      <c r="DB445" s="1"/>
      <c r="DC445" s="1"/>
      <c r="DD445" s="1"/>
      <c r="DE445" s="1"/>
      <c r="DF445" s="1"/>
    </row>
    <row r="446" spans="1:110" ht="12.75">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101"/>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13"/>
      <c r="CD446" s="113"/>
      <c r="CE446" s="113"/>
      <c r="CF446" s="113"/>
      <c r="CG446" s="113"/>
      <c r="CH446" s="101"/>
      <c r="CI446" s="101"/>
      <c r="CJ446" s="101"/>
      <c r="CK446" s="101"/>
      <c r="CL446" s="101"/>
      <c r="CM446" s="101"/>
      <c r="CN446" s="101"/>
      <c r="CO446" s="101"/>
      <c r="CP446" s="101"/>
      <c r="CQ446" s="101"/>
      <c r="CR446" s="101"/>
      <c r="CS446" s="101"/>
      <c r="CT446" s="101"/>
      <c r="CU446" s="101"/>
      <c r="CV446" s="101"/>
      <c r="CW446" s="101"/>
      <c r="CX446" s="101"/>
      <c r="CY446" s="101"/>
      <c r="CZ446" s="101"/>
      <c r="DA446" s="1"/>
      <c r="DB446" s="1"/>
      <c r="DC446" s="1"/>
      <c r="DD446" s="1"/>
      <c r="DE446" s="1"/>
      <c r="DF446" s="1"/>
    </row>
    <row r="447" spans="1:110" ht="12.75">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101"/>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13"/>
      <c r="CD447" s="113"/>
      <c r="CE447" s="113"/>
      <c r="CF447" s="113"/>
      <c r="CG447" s="113"/>
      <c r="CH447" s="101"/>
      <c r="CI447" s="101"/>
      <c r="CJ447" s="101"/>
      <c r="CK447" s="101"/>
      <c r="CL447" s="101"/>
      <c r="CM447" s="101"/>
      <c r="CN447" s="101"/>
      <c r="CO447" s="101"/>
      <c r="CP447" s="101"/>
      <c r="CQ447" s="101"/>
      <c r="CR447" s="101"/>
      <c r="CS447" s="101"/>
      <c r="CT447" s="101"/>
      <c r="CU447" s="101"/>
      <c r="CV447" s="101"/>
      <c r="CW447" s="101"/>
      <c r="CX447" s="101"/>
      <c r="CY447" s="101"/>
      <c r="CZ447" s="101"/>
      <c r="DA447" s="1"/>
      <c r="DB447" s="1"/>
      <c r="DC447" s="1"/>
      <c r="DD447" s="1"/>
      <c r="DE447" s="1"/>
      <c r="DF447" s="1"/>
    </row>
    <row r="448" spans="1:110" ht="12.75">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101"/>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13"/>
      <c r="CD448" s="113"/>
      <c r="CE448" s="113"/>
      <c r="CF448" s="113"/>
      <c r="CG448" s="113"/>
      <c r="CH448" s="101"/>
      <c r="CI448" s="101"/>
      <c r="CJ448" s="101"/>
      <c r="CK448" s="101"/>
      <c r="CL448" s="101"/>
      <c r="CM448" s="101"/>
      <c r="CN448" s="101"/>
      <c r="CO448" s="101"/>
      <c r="CP448" s="101"/>
      <c r="CQ448" s="101"/>
      <c r="CR448" s="101"/>
      <c r="CS448" s="101"/>
      <c r="CT448" s="101"/>
      <c r="CU448" s="101"/>
      <c r="CV448" s="101"/>
      <c r="CW448" s="101"/>
      <c r="CX448" s="101"/>
      <c r="CY448" s="101"/>
      <c r="CZ448" s="101"/>
      <c r="DA448" s="1"/>
      <c r="DB448" s="1"/>
      <c r="DC448" s="1"/>
      <c r="DD448" s="1"/>
      <c r="DE448" s="1"/>
      <c r="DF448" s="1"/>
    </row>
    <row r="449" spans="1:110" ht="12.75">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101"/>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13"/>
      <c r="CD449" s="113"/>
      <c r="CE449" s="113"/>
      <c r="CF449" s="113"/>
      <c r="CG449" s="113"/>
      <c r="CH449" s="101"/>
      <c r="CI449" s="101"/>
      <c r="CJ449" s="101"/>
      <c r="CK449" s="101"/>
      <c r="CL449" s="101"/>
      <c r="CM449" s="101"/>
      <c r="CN449" s="101"/>
      <c r="CO449" s="101"/>
      <c r="CP449" s="101"/>
      <c r="CQ449" s="101"/>
      <c r="CR449" s="101"/>
      <c r="CS449" s="101"/>
      <c r="CT449" s="101"/>
      <c r="CU449" s="101"/>
      <c r="CV449" s="101"/>
      <c r="CW449" s="101"/>
      <c r="CX449" s="101"/>
      <c r="CY449" s="101"/>
      <c r="CZ449" s="101"/>
      <c r="DA449" s="1"/>
      <c r="DB449" s="1"/>
      <c r="DC449" s="1"/>
      <c r="DD449" s="1"/>
      <c r="DE449" s="1"/>
      <c r="DF449" s="1"/>
    </row>
    <row r="450" spans="1:110" ht="12.75">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101"/>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13"/>
      <c r="CD450" s="113"/>
      <c r="CE450" s="113"/>
      <c r="CF450" s="113"/>
      <c r="CG450" s="113"/>
      <c r="CH450" s="101"/>
      <c r="CI450" s="101"/>
      <c r="CJ450" s="101"/>
      <c r="CK450" s="101"/>
      <c r="CL450" s="101"/>
      <c r="CM450" s="101"/>
      <c r="CN450" s="101"/>
      <c r="CO450" s="101"/>
      <c r="CP450" s="101"/>
      <c r="CQ450" s="101"/>
      <c r="CR450" s="101"/>
      <c r="CS450" s="101"/>
      <c r="CT450" s="101"/>
      <c r="CU450" s="101"/>
      <c r="CV450" s="101"/>
      <c r="CW450" s="101"/>
      <c r="CX450" s="101"/>
      <c r="CY450" s="101"/>
      <c r="CZ450" s="101"/>
      <c r="DA450" s="1"/>
      <c r="DB450" s="1"/>
      <c r="DC450" s="1"/>
      <c r="DD450" s="1"/>
      <c r="DE450" s="1"/>
      <c r="DF450" s="1"/>
    </row>
    <row r="451" spans="1:110" ht="12.75">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101"/>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13"/>
      <c r="CD451" s="113"/>
      <c r="CE451" s="113"/>
      <c r="CF451" s="113"/>
      <c r="CG451" s="113"/>
      <c r="CH451" s="101"/>
      <c r="CI451" s="101"/>
      <c r="CJ451" s="101"/>
      <c r="CK451" s="101"/>
      <c r="CL451" s="101"/>
      <c r="CM451" s="101"/>
      <c r="CN451" s="101"/>
      <c r="CO451" s="101"/>
      <c r="CP451" s="101"/>
      <c r="CQ451" s="101"/>
      <c r="CR451" s="101"/>
      <c r="CS451" s="101"/>
      <c r="CT451" s="101"/>
      <c r="CU451" s="101"/>
      <c r="CV451" s="101"/>
      <c r="CW451" s="101"/>
      <c r="CX451" s="101"/>
      <c r="CY451" s="101"/>
      <c r="CZ451" s="101"/>
      <c r="DA451" s="1"/>
      <c r="DB451" s="1"/>
      <c r="DC451" s="1"/>
      <c r="DD451" s="1"/>
      <c r="DE451" s="1"/>
      <c r="DF451" s="1"/>
    </row>
    <row r="452" spans="1:110" ht="12.75">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101"/>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13"/>
      <c r="CD452" s="113"/>
      <c r="CE452" s="113"/>
      <c r="CF452" s="113"/>
      <c r="CG452" s="113"/>
      <c r="CH452" s="101"/>
      <c r="CI452" s="101"/>
      <c r="CJ452" s="101"/>
      <c r="CK452" s="101"/>
      <c r="CL452" s="101"/>
      <c r="CM452" s="101"/>
      <c r="CN452" s="101"/>
      <c r="CO452" s="101"/>
      <c r="CP452" s="101"/>
      <c r="CQ452" s="101"/>
      <c r="CR452" s="101"/>
      <c r="CS452" s="101"/>
      <c r="CT452" s="101"/>
      <c r="CU452" s="101"/>
      <c r="CV452" s="101"/>
      <c r="CW452" s="101"/>
      <c r="CX452" s="101"/>
      <c r="CY452" s="101"/>
      <c r="CZ452" s="101"/>
      <c r="DA452" s="1"/>
      <c r="DB452" s="1"/>
      <c r="DC452" s="1"/>
      <c r="DD452" s="1"/>
      <c r="DE452" s="1"/>
      <c r="DF452" s="1"/>
    </row>
    <row r="453" spans="1:110" ht="12.75">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101"/>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13"/>
      <c r="CD453" s="113"/>
      <c r="CE453" s="113"/>
      <c r="CF453" s="113"/>
      <c r="CG453" s="113"/>
      <c r="CH453" s="101"/>
      <c r="CI453" s="101"/>
      <c r="CJ453" s="101"/>
      <c r="CK453" s="101"/>
      <c r="CL453" s="101"/>
      <c r="CM453" s="101"/>
      <c r="CN453" s="101"/>
      <c r="CO453" s="101"/>
      <c r="CP453" s="101"/>
      <c r="CQ453" s="101"/>
      <c r="CR453" s="101"/>
      <c r="CS453" s="101"/>
      <c r="CT453" s="101"/>
      <c r="CU453" s="101"/>
      <c r="CV453" s="101"/>
      <c r="CW453" s="101"/>
      <c r="CX453" s="101"/>
      <c r="CY453" s="101"/>
      <c r="CZ453" s="101"/>
      <c r="DA453" s="1"/>
      <c r="DB453" s="1"/>
      <c r="DC453" s="1"/>
      <c r="DD453" s="1"/>
      <c r="DE453" s="1"/>
      <c r="DF453" s="1"/>
    </row>
    <row r="454" spans="1:110" ht="12.75">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101"/>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13"/>
      <c r="CD454" s="113"/>
      <c r="CE454" s="113"/>
      <c r="CF454" s="113"/>
      <c r="CG454" s="113"/>
      <c r="CH454" s="101"/>
      <c r="CI454" s="101"/>
      <c r="CJ454" s="101"/>
      <c r="CK454" s="101"/>
      <c r="CL454" s="101"/>
      <c r="CM454" s="101"/>
      <c r="CN454" s="101"/>
      <c r="CO454" s="101"/>
      <c r="CP454" s="101"/>
      <c r="CQ454" s="101"/>
      <c r="CR454" s="101"/>
      <c r="CS454" s="101"/>
      <c r="CT454" s="101"/>
      <c r="CU454" s="101"/>
      <c r="CV454" s="101"/>
      <c r="CW454" s="101"/>
      <c r="CX454" s="101"/>
      <c r="CY454" s="101"/>
      <c r="CZ454" s="101"/>
      <c r="DA454" s="1"/>
      <c r="DB454" s="1"/>
      <c r="DC454" s="1"/>
      <c r="DD454" s="1"/>
      <c r="DE454" s="1"/>
      <c r="DF454" s="1"/>
    </row>
    <row r="455" spans="1:110" ht="12.75">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101"/>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13"/>
      <c r="CD455" s="113"/>
      <c r="CE455" s="113"/>
      <c r="CF455" s="113"/>
      <c r="CG455" s="113"/>
      <c r="CH455" s="101"/>
      <c r="CI455" s="101"/>
      <c r="CJ455" s="101"/>
      <c r="CK455" s="101"/>
      <c r="CL455" s="101"/>
      <c r="CM455" s="101"/>
      <c r="CN455" s="101"/>
      <c r="CO455" s="101"/>
      <c r="CP455" s="101"/>
      <c r="CQ455" s="101"/>
      <c r="CR455" s="101"/>
      <c r="CS455" s="101"/>
      <c r="CT455" s="101"/>
      <c r="CU455" s="101"/>
      <c r="CV455" s="101"/>
      <c r="CW455" s="101"/>
      <c r="CX455" s="101"/>
      <c r="CY455" s="101"/>
      <c r="CZ455" s="101"/>
      <c r="DA455" s="1"/>
      <c r="DB455" s="1"/>
      <c r="DC455" s="1"/>
      <c r="DD455" s="1"/>
      <c r="DE455" s="1"/>
      <c r="DF455" s="1"/>
    </row>
    <row r="456" spans="1:110" ht="12.75">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101"/>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13"/>
      <c r="CD456" s="113"/>
      <c r="CE456" s="113"/>
      <c r="CF456" s="113"/>
      <c r="CG456" s="113"/>
      <c r="CH456" s="101"/>
      <c r="CI456" s="101"/>
      <c r="CJ456" s="101"/>
      <c r="CK456" s="101"/>
      <c r="CL456" s="101"/>
      <c r="CM456" s="101"/>
      <c r="CN456" s="101"/>
      <c r="CO456" s="101"/>
      <c r="CP456" s="101"/>
      <c r="CQ456" s="101"/>
      <c r="CR456" s="101"/>
      <c r="CS456" s="101"/>
      <c r="CT456" s="101"/>
      <c r="CU456" s="101"/>
      <c r="CV456" s="101"/>
      <c r="CW456" s="101"/>
      <c r="CX456" s="101"/>
      <c r="CY456" s="101"/>
      <c r="CZ456" s="101"/>
      <c r="DA456" s="1"/>
      <c r="DB456" s="1"/>
      <c r="DC456" s="1"/>
      <c r="DD456" s="1"/>
      <c r="DE456" s="1"/>
      <c r="DF456" s="1"/>
    </row>
    <row r="457" spans="1:110" ht="12.75">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101"/>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13"/>
      <c r="CD457" s="113"/>
      <c r="CE457" s="113"/>
      <c r="CF457" s="113"/>
      <c r="CG457" s="113"/>
      <c r="CH457" s="101"/>
      <c r="CI457" s="101"/>
      <c r="CJ457" s="101"/>
      <c r="CK457" s="101"/>
      <c r="CL457" s="101"/>
      <c r="CM457" s="101"/>
      <c r="CN457" s="101"/>
      <c r="CO457" s="101"/>
      <c r="CP457" s="101"/>
      <c r="CQ457" s="101"/>
      <c r="CR457" s="101"/>
      <c r="CS457" s="101"/>
      <c r="CT457" s="101"/>
      <c r="CU457" s="101"/>
      <c r="CV457" s="101"/>
      <c r="CW457" s="101"/>
      <c r="CX457" s="101"/>
      <c r="CY457" s="101"/>
      <c r="CZ457" s="101"/>
      <c r="DA457" s="1"/>
      <c r="DB457" s="1"/>
      <c r="DC457" s="1"/>
      <c r="DD457" s="1"/>
      <c r="DE457" s="1"/>
      <c r="DF457" s="1"/>
    </row>
    <row r="458" spans="1:110" ht="12.75">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101"/>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13"/>
      <c r="CD458" s="113"/>
      <c r="CE458" s="113"/>
      <c r="CF458" s="113"/>
      <c r="CG458" s="113"/>
      <c r="CH458" s="101"/>
      <c r="CI458" s="101"/>
      <c r="CJ458" s="101"/>
      <c r="CK458" s="101"/>
      <c r="CL458" s="101"/>
      <c r="CM458" s="101"/>
      <c r="CN458" s="101"/>
      <c r="CO458" s="101"/>
      <c r="CP458" s="101"/>
      <c r="CQ458" s="101"/>
      <c r="CR458" s="101"/>
      <c r="CS458" s="101"/>
      <c r="CT458" s="101"/>
      <c r="CU458" s="101"/>
      <c r="CV458" s="101"/>
      <c r="CW458" s="101"/>
      <c r="CX458" s="101"/>
      <c r="CY458" s="101"/>
      <c r="CZ458" s="101"/>
      <c r="DA458" s="1"/>
      <c r="DB458" s="1"/>
      <c r="DC458" s="1"/>
      <c r="DD458" s="1"/>
      <c r="DE458" s="1"/>
      <c r="DF458" s="1"/>
    </row>
    <row r="459" spans="1:110" ht="12.75">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101"/>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13"/>
      <c r="CD459" s="113"/>
      <c r="CE459" s="113"/>
      <c r="CF459" s="113"/>
      <c r="CG459" s="113"/>
      <c r="CH459" s="101"/>
      <c r="CI459" s="101"/>
      <c r="CJ459" s="101"/>
      <c r="CK459" s="101"/>
      <c r="CL459" s="101"/>
      <c r="CM459" s="101"/>
      <c r="CN459" s="101"/>
      <c r="CO459" s="101"/>
      <c r="CP459" s="101"/>
      <c r="CQ459" s="101"/>
      <c r="CR459" s="101"/>
      <c r="CS459" s="101"/>
      <c r="CT459" s="101"/>
      <c r="CU459" s="101"/>
      <c r="CV459" s="101"/>
      <c r="CW459" s="101"/>
      <c r="CX459" s="101"/>
      <c r="CY459" s="101"/>
      <c r="CZ459" s="101"/>
      <c r="DA459" s="1"/>
      <c r="DB459" s="1"/>
      <c r="DC459" s="1"/>
      <c r="DD459" s="1"/>
      <c r="DE459" s="1"/>
      <c r="DF459" s="1"/>
    </row>
    <row r="460" spans="1:110" ht="12.75">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101"/>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13"/>
      <c r="CD460" s="113"/>
      <c r="CE460" s="113"/>
      <c r="CF460" s="113"/>
      <c r="CG460" s="113"/>
      <c r="CH460" s="101"/>
      <c r="CI460" s="101"/>
      <c r="CJ460" s="101"/>
      <c r="CK460" s="101"/>
      <c r="CL460" s="101"/>
      <c r="CM460" s="101"/>
      <c r="CN460" s="101"/>
      <c r="CO460" s="101"/>
      <c r="CP460" s="101"/>
      <c r="CQ460" s="101"/>
      <c r="CR460" s="101"/>
      <c r="CS460" s="101"/>
      <c r="CT460" s="101"/>
      <c r="CU460" s="101"/>
      <c r="CV460" s="101"/>
      <c r="CW460" s="101"/>
      <c r="CX460" s="101"/>
      <c r="CY460" s="101"/>
      <c r="CZ460" s="101"/>
      <c r="DA460" s="1"/>
      <c r="DB460" s="1"/>
      <c r="DC460" s="1"/>
      <c r="DD460" s="1"/>
      <c r="DE460" s="1"/>
      <c r="DF460" s="1"/>
    </row>
    <row r="461" spans="1:110" ht="12.75">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101"/>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13"/>
      <c r="CD461" s="113"/>
      <c r="CE461" s="113"/>
      <c r="CF461" s="113"/>
      <c r="CG461" s="113"/>
      <c r="CH461" s="101"/>
      <c r="CI461" s="101"/>
      <c r="CJ461" s="101"/>
      <c r="CK461" s="101"/>
      <c r="CL461" s="101"/>
      <c r="CM461" s="101"/>
      <c r="CN461" s="101"/>
      <c r="CO461" s="101"/>
      <c r="CP461" s="101"/>
      <c r="CQ461" s="101"/>
      <c r="CR461" s="101"/>
      <c r="CS461" s="101"/>
      <c r="CT461" s="101"/>
      <c r="CU461" s="101"/>
      <c r="CV461" s="101"/>
      <c r="CW461" s="101"/>
      <c r="CX461" s="101"/>
      <c r="CY461" s="101"/>
      <c r="CZ461" s="101"/>
      <c r="DA461" s="1"/>
      <c r="DB461" s="1"/>
      <c r="DC461" s="1"/>
      <c r="DD461" s="1"/>
      <c r="DE461" s="1"/>
      <c r="DF461" s="1"/>
    </row>
    <row r="462" spans="1:110" ht="12.75">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101"/>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13"/>
      <c r="CD462" s="113"/>
      <c r="CE462" s="113"/>
      <c r="CF462" s="113"/>
      <c r="CG462" s="113"/>
      <c r="CH462" s="101"/>
      <c r="CI462" s="101"/>
      <c r="CJ462" s="101"/>
      <c r="CK462" s="101"/>
      <c r="CL462" s="101"/>
      <c r="CM462" s="101"/>
      <c r="CN462" s="101"/>
      <c r="CO462" s="101"/>
      <c r="CP462" s="101"/>
      <c r="CQ462" s="101"/>
      <c r="CR462" s="101"/>
      <c r="CS462" s="101"/>
      <c r="CT462" s="101"/>
      <c r="CU462" s="101"/>
      <c r="CV462" s="101"/>
      <c r="CW462" s="101"/>
      <c r="CX462" s="101"/>
      <c r="CY462" s="101"/>
      <c r="CZ462" s="101"/>
      <c r="DA462" s="1"/>
      <c r="DB462" s="1"/>
      <c r="DC462" s="1"/>
      <c r="DD462" s="1"/>
      <c r="DE462" s="1"/>
      <c r="DF462" s="1"/>
    </row>
    <row r="463" spans="1:110" ht="12.75">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101"/>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13"/>
      <c r="CD463" s="113"/>
      <c r="CE463" s="113"/>
      <c r="CF463" s="113"/>
      <c r="CG463" s="113"/>
      <c r="CH463" s="101"/>
      <c r="CI463" s="101"/>
      <c r="CJ463" s="101"/>
      <c r="CK463" s="101"/>
      <c r="CL463" s="101"/>
      <c r="CM463" s="101"/>
      <c r="CN463" s="101"/>
      <c r="CO463" s="101"/>
      <c r="CP463" s="101"/>
      <c r="CQ463" s="101"/>
      <c r="CR463" s="101"/>
      <c r="CS463" s="101"/>
      <c r="CT463" s="101"/>
      <c r="CU463" s="101"/>
      <c r="CV463" s="101"/>
      <c r="CW463" s="101"/>
      <c r="CX463" s="101"/>
      <c r="CY463" s="101"/>
      <c r="CZ463" s="101"/>
      <c r="DA463" s="1"/>
      <c r="DB463" s="1"/>
      <c r="DC463" s="1"/>
      <c r="DD463" s="1"/>
      <c r="DE463" s="1"/>
      <c r="DF463" s="1"/>
    </row>
    <row r="464" spans="1:110" ht="12.75">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101"/>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13"/>
      <c r="CD464" s="113"/>
      <c r="CE464" s="113"/>
      <c r="CF464" s="113"/>
      <c r="CG464" s="113"/>
      <c r="CH464" s="101"/>
      <c r="CI464" s="101"/>
      <c r="CJ464" s="101"/>
      <c r="CK464" s="101"/>
      <c r="CL464" s="101"/>
      <c r="CM464" s="101"/>
      <c r="CN464" s="101"/>
      <c r="CO464" s="101"/>
      <c r="CP464" s="101"/>
      <c r="CQ464" s="101"/>
      <c r="CR464" s="101"/>
      <c r="CS464" s="101"/>
      <c r="CT464" s="101"/>
      <c r="CU464" s="101"/>
      <c r="CV464" s="101"/>
      <c r="CW464" s="101"/>
      <c r="CX464" s="101"/>
      <c r="CY464" s="101"/>
      <c r="CZ464" s="101"/>
      <c r="DA464" s="1"/>
      <c r="DB464" s="1"/>
      <c r="DC464" s="1"/>
      <c r="DD464" s="1"/>
      <c r="DE464" s="1"/>
      <c r="DF464" s="1"/>
    </row>
    <row r="465" spans="1:110" ht="12.75">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101"/>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13"/>
      <c r="CD465" s="113"/>
      <c r="CE465" s="113"/>
      <c r="CF465" s="113"/>
      <c r="CG465" s="113"/>
      <c r="CH465" s="101"/>
      <c r="CI465" s="101"/>
      <c r="CJ465" s="101"/>
      <c r="CK465" s="101"/>
      <c r="CL465" s="101"/>
      <c r="CM465" s="101"/>
      <c r="CN465" s="101"/>
      <c r="CO465" s="101"/>
      <c r="CP465" s="101"/>
      <c r="CQ465" s="101"/>
      <c r="CR465" s="101"/>
      <c r="CS465" s="101"/>
      <c r="CT465" s="101"/>
      <c r="CU465" s="101"/>
      <c r="CV465" s="101"/>
      <c r="CW465" s="101"/>
      <c r="CX465" s="101"/>
      <c r="CY465" s="101"/>
      <c r="CZ465" s="101"/>
      <c r="DA465" s="1"/>
      <c r="DB465" s="1"/>
      <c r="DC465" s="1"/>
      <c r="DD465" s="1"/>
      <c r="DE465" s="1"/>
      <c r="DF465" s="1"/>
    </row>
    <row r="466" spans="1:110" ht="12.75">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101"/>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13"/>
      <c r="CD466" s="113"/>
      <c r="CE466" s="113"/>
      <c r="CF466" s="113"/>
      <c r="CG466" s="113"/>
      <c r="CH466" s="101"/>
      <c r="CI466" s="101"/>
      <c r="CJ466" s="101"/>
      <c r="CK466" s="101"/>
      <c r="CL466" s="101"/>
      <c r="CM466" s="101"/>
      <c r="CN466" s="101"/>
      <c r="CO466" s="101"/>
      <c r="CP466" s="101"/>
      <c r="CQ466" s="101"/>
      <c r="CR466" s="101"/>
      <c r="CS466" s="101"/>
      <c r="CT466" s="101"/>
      <c r="CU466" s="101"/>
      <c r="CV466" s="101"/>
      <c r="CW466" s="101"/>
      <c r="CX466" s="101"/>
      <c r="CY466" s="101"/>
      <c r="CZ466" s="101"/>
      <c r="DA466" s="1"/>
      <c r="DB466" s="1"/>
      <c r="DC466" s="1"/>
      <c r="DD466" s="1"/>
      <c r="DE466" s="1"/>
      <c r="DF466" s="1"/>
    </row>
    <row r="467" spans="1:110" ht="12.75">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101"/>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13"/>
      <c r="CD467" s="113"/>
      <c r="CE467" s="113"/>
      <c r="CF467" s="113"/>
      <c r="CG467" s="113"/>
      <c r="CH467" s="101"/>
      <c r="CI467" s="101"/>
      <c r="CJ467" s="101"/>
      <c r="CK467" s="101"/>
      <c r="CL467" s="101"/>
      <c r="CM467" s="101"/>
      <c r="CN467" s="101"/>
      <c r="CO467" s="101"/>
      <c r="CP467" s="101"/>
      <c r="CQ467" s="101"/>
      <c r="CR467" s="101"/>
      <c r="CS467" s="101"/>
      <c r="CT467" s="101"/>
      <c r="CU467" s="101"/>
      <c r="CV467" s="101"/>
      <c r="CW467" s="101"/>
      <c r="CX467" s="101"/>
      <c r="CY467" s="101"/>
      <c r="CZ467" s="101"/>
      <c r="DA467" s="1"/>
      <c r="DB467" s="1"/>
      <c r="DC467" s="1"/>
      <c r="DD467" s="1"/>
      <c r="DE467" s="1"/>
      <c r="DF467" s="1"/>
    </row>
    <row r="468" spans="1:110" ht="12.75">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101"/>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13"/>
      <c r="CD468" s="113"/>
      <c r="CE468" s="113"/>
      <c r="CF468" s="113"/>
      <c r="CG468" s="113"/>
      <c r="CH468" s="101"/>
      <c r="CI468" s="101"/>
      <c r="CJ468" s="101"/>
      <c r="CK468" s="101"/>
      <c r="CL468" s="101"/>
      <c r="CM468" s="101"/>
      <c r="CN468" s="101"/>
      <c r="CO468" s="101"/>
      <c r="CP468" s="101"/>
      <c r="CQ468" s="101"/>
      <c r="CR468" s="101"/>
      <c r="CS468" s="101"/>
      <c r="CT468" s="101"/>
      <c r="CU468" s="101"/>
      <c r="CV468" s="101"/>
      <c r="CW468" s="101"/>
      <c r="CX468" s="101"/>
      <c r="CY468" s="101"/>
      <c r="CZ468" s="101"/>
      <c r="DA468" s="1"/>
      <c r="DB468" s="1"/>
      <c r="DC468" s="1"/>
      <c r="DD468" s="1"/>
      <c r="DE468" s="1"/>
      <c r="DF468" s="1"/>
    </row>
    <row r="469" spans="1:110" ht="12.75">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101"/>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13"/>
      <c r="CD469" s="113"/>
      <c r="CE469" s="113"/>
      <c r="CF469" s="113"/>
      <c r="CG469" s="113"/>
      <c r="CH469" s="101"/>
      <c r="CI469" s="101"/>
      <c r="CJ469" s="101"/>
      <c r="CK469" s="101"/>
      <c r="CL469" s="101"/>
      <c r="CM469" s="101"/>
      <c r="CN469" s="101"/>
      <c r="CO469" s="101"/>
      <c r="CP469" s="101"/>
      <c r="CQ469" s="101"/>
      <c r="CR469" s="101"/>
      <c r="CS469" s="101"/>
      <c r="CT469" s="101"/>
      <c r="CU469" s="101"/>
      <c r="CV469" s="101"/>
      <c r="CW469" s="101"/>
      <c r="CX469" s="101"/>
      <c r="CY469" s="101"/>
      <c r="CZ469" s="101"/>
      <c r="DA469" s="1"/>
      <c r="DB469" s="1"/>
      <c r="DC469" s="1"/>
      <c r="DD469" s="1"/>
      <c r="DE469" s="1"/>
      <c r="DF469" s="1"/>
    </row>
    <row r="470" spans="1:110" ht="12.75">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101"/>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13"/>
      <c r="CD470" s="113"/>
      <c r="CE470" s="113"/>
      <c r="CF470" s="113"/>
      <c r="CG470" s="113"/>
      <c r="CH470" s="101"/>
      <c r="CI470" s="101"/>
      <c r="CJ470" s="101"/>
      <c r="CK470" s="101"/>
      <c r="CL470" s="101"/>
      <c r="CM470" s="101"/>
      <c r="CN470" s="101"/>
      <c r="CO470" s="101"/>
      <c r="CP470" s="101"/>
      <c r="CQ470" s="101"/>
      <c r="CR470" s="101"/>
      <c r="CS470" s="101"/>
      <c r="CT470" s="101"/>
      <c r="CU470" s="101"/>
      <c r="CV470" s="101"/>
      <c r="CW470" s="101"/>
      <c r="CX470" s="101"/>
      <c r="CY470" s="101"/>
      <c r="CZ470" s="101"/>
      <c r="DA470" s="1"/>
      <c r="DB470" s="1"/>
      <c r="DC470" s="1"/>
      <c r="DD470" s="1"/>
      <c r="DE470" s="1"/>
      <c r="DF470" s="1"/>
    </row>
    <row r="471" spans="1:110" ht="12.75">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101"/>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13"/>
      <c r="CD471" s="113"/>
      <c r="CE471" s="113"/>
      <c r="CF471" s="113"/>
      <c r="CG471" s="113"/>
      <c r="CH471" s="101"/>
      <c r="CI471" s="101"/>
      <c r="CJ471" s="101"/>
      <c r="CK471" s="101"/>
      <c r="CL471" s="101"/>
      <c r="CM471" s="101"/>
      <c r="CN471" s="101"/>
      <c r="CO471" s="101"/>
      <c r="CP471" s="101"/>
      <c r="CQ471" s="101"/>
      <c r="CR471" s="101"/>
      <c r="CS471" s="101"/>
      <c r="CT471" s="101"/>
      <c r="CU471" s="101"/>
      <c r="CV471" s="101"/>
      <c r="CW471" s="101"/>
      <c r="CX471" s="101"/>
      <c r="CY471" s="101"/>
      <c r="CZ471" s="101"/>
      <c r="DA471" s="1"/>
      <c r="DB471" s="1"/>
      <c r="DC471" s="1"/>
      <c r="DD471" s="1"/>
      <c r="DE471" s="1"/>
      <c r="DF471" s="1"/>
    </row>
    <row r="472" spans="1:110" ht="12.75">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101"/>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13"/>
      <c r="CD472" s="113"/>
      <c r="CE472" s="113"/>
      <c r="CF472" s="113"/>
      <c r="CG472" s="113"/>
      <c r="CH472" s="101"/>
      <c r="CI472" s="101"/>
      <c r="CJ472" s="101"/>
      <c r="CK472" s="101"/>
      <c r="CL472" s="101"/>
      <c r="CM472" s="101"/>
      <c r="CN472" s="101"/>
      <c r="CO472" s="101"/>
      <c r="CP472" s="101"/>
      <c r="CQ472" s="101"/>
      <c r="CR472" s="101"/>
      <c r="CS472" s="101"/>
      <c r="CT472" s="101"/>
      <c r="CU472" s="101"/>
      <c r="CV472" s="101"/>
      <c r="CW472" s="101"/>
      <c r="CX472" s="101"/>
      <c r="CY472" s="101"/>
      <c r="CZ472" s="101"/>
      <c r="DA472" s="1"/>
      <c r="DB472" s="1"/>
      <c r="DC472" s="1"/>
      <c r="DD472" s="1"/>
      <c r="DE472" s="1"/>
      <c r="DF472" s="1"/>
    </row>
    <row r="473" spans="1:110" ht="12.75">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101"/>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13"/>
      <c r="CD473" s="113"/>
      <c r="CE473" s="113"/>
      <c r="CF473" s="113"/>
      <c r="CG473" s="113"/>
      <c r="CH473" s="101"/>
      <c r="CI473" s="101"/>
      <c r="CJ473" s="101"/>
      <c r="CK473" s="101"/>
      <c r="CL473" s="101"/>
      <c r="CM473" s="101"/>
      <c r="CN473" s="101"/>
      <c r="CO473" s="101"/>
      <c r="CP473" s="101"/>
      <c r="CQ473" s="101"/>
      <c r="CR473" s="101"/>
      <c r="CS473" s="101"/>
      <c r="CT473" s="101"/>
      <c r="CU473" s="101"/>
      <c r="CV473" s="101"/>
      <c r="CW473" s="101"/>
      <c r="CX473" s="101"/>
      <c r="CY473" s="101"/>
      <c r="CZ473" s="101"/>
      <c r="DA473" s="1"/>
      <c r="DB473" s="1"/>
      <c r="DC473" s="1"/>
      <c r="DD473" s="1"/>
      <c r="DE473" s="1"/>
      <c r="DF473" s="1"/>
    </row>
    <row r="474" spans="1:110" ht="12.75">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101"/>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13"/>
      <c r="CD474" s="113"/>
      <c r="CE474" s="113"/>
      <c r="CF474" s="113"/>
      <c r="CG474" s="113"/>
      <c r="CH474" s="101"/>
      <c r="CI474" s="101"/>
      <c r="CJ474" s="101"/>
      <c r="CK474" s="101"/>
      <c r="CL474" s="101"/>
      <c r="CM474" s="101"/>
      <c r="CN474" s="101"/>
      <c r="CO474" s="101"/>
      <c r="CP474" s="101"/>
      <c r="CQ474" s="101"/>
      <c r="CR474" s="101"/>
      <c r="CS474" s="101"/>
      <c r="CT474" s="101"/>
      <c r="CU474" s="101"/>
      <c r="CV474" s="101"/>
      <c r="CW474" s="101"/>
      <c r="CX474" s="101"/>
      <c r="CY474" s="101"/>
      <c r="CZ474" s="101"/>
      <c r="DA474" s="1"/>
      <c r="DB474" s="1"/>
      <c r="DC474" s="1"/>
      <c r="DD474" s="1"/>
      <c r="DE474" s="1"/>
      <c r="DF474" s="1"/>
    </row>
    <row r="475" spans="1:110" ht="12.75">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101"/>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13"/>
      <c r="CD475" s="113"/>
      <c r="CE475" s="113"/>
      <c r="CF475" s="113"/>
      <c r="CG475" s="113"/>
      <c r="CH475" s="101"/>
      <c r="CI475" s="101"/>
      <c r="CJ475" s="101"/>
      <c r="CK475" s="101"/>
      <c r="CL475" s="101"/>
      <c r="CM475" s="101"/>
      <c r="CN475" s="101"/>
      <c r="CO475" s="101"/>
      <c r="CP475" s="101"/>
      <c r="CQ475" s="101"/>
      <c r="CR475" s="101"/>
      <c r="CS475" s="101"/>
      <c r="CT475" s="101"/>
      <c r="CU475" s="101"/>
      <c r="CV475" s="101"/>
      <c r="CW475" s="101"/>
      <c r="CX475" s="101"/>
      <c r="CY475" s="101"/>
      <c r="CZ475" s="101"/>
      <c r="DA475" s="1"/>
      <c r="DB475" s="1"/>
      <c r="DC475" s="1"/>
      <c r="DD475" s="1"/>
      <c r="DE475" s="1"/>
      <c r="DF475" s="1"/>
    </row>
    <row r="476" spans="1:110" ht="12.75">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101"/>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13"/>
      <c r="CD476" s="113"/>
      <c r="CE476" s="113"/>
      <c r="CF476" s="113"/>
      <c r="CG476" s="113"/>
      <c r="CH476" s="101"/>
      <c r="CI476" s="101"/>
      <c r="CJ476" s="101"/>
      <c r="CK476" s="101"/>
      <c r="CL476" s="101"/>
      <c r="CM476" s="101"/>
      <c r="CN476" s="101"/>
      <c r="CO476" s="101"/>
      <c r="CP476" s="101"/>
      <c r="CQ476" s="101"/>
      <c r="CR476" s="101"/>
      <c r="CS476" s="101"/>
      <c r="CT476" s="101"/>
      <c r="CU476" s="101"/>
      <c r="CV476" s="101"/>
      <c r="CW476" s="101"/>
      <c r="CX476" s="101"/>
      <c r="CY476" s="101"/>
      <c r="CZ476" s="101"/>
      <c r="DA476" s="1"/>
      <c r="DB476" s="1"/>
      <c r="DC476" s="1"/>
      <c r="DD476" s="1"/>
      <c r="DE476" s="1"/>
      <c r="DF476" s="1"/>
    </row>
    <row r="477" spans="1:110" ht="12.75">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101"/>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13"/>
      <c r="CD477" s="113"/>
      <c r="CE477" s="113"/>
      <c r="CF477" s="113"/>
      <c r="CG477" s="113"/>
      <c r="CH477" s="101"/>
      <c r="CI477" s="101"/>
      <c r="CJ477" s="101"/>
      <c r="CK477" s="101"/>
      <c r="CL477" s="101"/>
      <c r="CM477" s="101"/>
      <c r="CN477" s="101"/>
      <c r="CO477" s="101"/>
      <c r="CP477" s="101"/>
      <c r="CQ477" s="101"/>
      <c r="CR477" s="101"/>
      <c r="CS477" s="101"/>
      <c r="CT477" s="101"/>
      <c r="CU477" s="101"/>
      <c r="CV477" s="101"/>
      <c r="CW477" s="101"/>
      <c r="CX477" s="101"/>
      <c r="CY477" s="101"/>
      <c r="CZ477" s="101"/>
      <c r="DA477" s="1"/>
      <c r="DB477" s="1"/>
      <c r="DC477" s="1"/>
      <c r="DD477" s="1"/>
      <c r="DE477" s="1"/>
      <c r="DF477" s="1"/>
    </row>
    <row r="478" spans="1:110" ht="12.75">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101"/>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13"/>
      <c r="CD478" s="113"/>
      <c r="CE478" s="113"/>
      <c r="CF478" s="113"/>
      <c r="CG478" s="113"/>
      <c r="CH478" s="101"/>
      <c r="CI478" s="101"/>
      <c r="CJ478" s="101"/>
      <c r="CK478" s="101"/>
      <c r="CL478" s="101"/>
      <c r="CM478" s="101"/>
      <c r="CN478" s="101"/>
      <c r="CO478" s="101"/>
      <c r="CP478" s="101"/>
      <c r="CQ478" s="101"/>
      <c r="CR478" s="101"/>
      <c r="CS478" s="101"/>
      <c r="CT478" s="101"/>
      <c r="CU478" s="101"/>
      <c r="CV478" s="101"/>
      <c r="CW478" s="101"/>
      <c r="CX478" s="101"/>
      <c r="CY478" s="101"/>
      <c r="CZ478" s="101"/>
      <c r="DA478" s="1"/>
      <c r="DB478" s="1"/>
      <c r="DC478" s="1"/>
      <c r="DD478" s="1"/>
      <c r="DE478" s="1"/>
      <c r="DF478" s="1"/>
    </row>
    <row r="479" spans="1:110" ht="12.75">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101"/>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13"/>
      <c r="CD479" s="113"/>
      <c r="CE479" s="113"/>
      <c r="CF479" s="113"/>
      <c r="CG479" s="113"/>
      <c r="CH479" s="101"/>
      <c r="CI479" s="101"/>
      <c r="CJ479" s="101"/>
      <c r="CK479" s="101"/>
      <c r="CL479" s="101"/>
      <c r="CM479" s="101"/>
      <c r="CN479" s="101"/>
      <c r="CO479" s="101"/>
      <c r="CP479" s="101"/>
      <c r="CQ479" s="101"/>
      <c r="CR479" s="101"/>
      <c r="CS479" s="101"/>
      <c r="CT479" s="101"/>
      <c r="CU479" s="101"/>
      <c r="CV479" s="101"/>
      <c r="CW479" s="101"/>
      <c r="CX479" s="101"/>
      <c r="CY479" s="101"/>
      <c r="CZ479" s="101"/>
      <c r="DA479" s="1"/>
      <c r="DB479" s="1"/>
      <c r="DC479" s="1"/>
      <c r="DD479" s="1"/>
      <c r="DE479" s="1"/>
      <c r="DF479" s="1"/>
    </row>
    <row r="480" spans="1:110" ht="12.75">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101"/>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13"/>
      <c r="CD480" s="113"/>
      <c r="CE480" s="113"/>
      <c r="CF480" s="113"/>
      <c r="CG480" s="113"/>
      <c r="CH480" s="101"/>
      <c r="CI480" s="101"/>
      <c r="CJ480" s="101"/>
      <c r="CK480" s="101"/>
      <c r="CL480" s="101"/>
      <c r="CM480" s="101"/>
      <c r="CN480" s="101"/>
      <c r="CO480" s="101"/>
      <c r="CP480" s="101"/>
      <c r="CQ480" s="101"/>
      <c r="CR480" s="101"/>
      <c r="CS480" s="101"/>
      <c r="CT480" s="101"/>
      <c r="CU480" s="101"/>
      <c r="CV480" s="101"/>
      <c r="CW480" s="101"/>
      <c r="CX480" s="101"/>
      <c r="CY480" s="101"/>
      <c r="CZ480" s="101"/>
      <c r="DA480" s="1"/>
      <c r="DB480" s="1"/>
      <c r="DC480" s="1"/>
      <c r="DD480" s="1"/>
      <c r="DE480" s="1"/>
      <c r="DF480" s="1"/>
    </row>
    <row r="481" spans="1:110" ht="12.75">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101"/>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13"/>
      <c r="CD481" s="113"/>
      <c r="CE481" s="113"/>
      <c r="CF481" s="113"/>
      <c r="CG481" s="113"/>
      <c r="CH481" s="101"/>
      <c r="CI481" s="101"/>
      <c r="CJ481" s="101"/>
      <c r="CK481" s="101"/>
      <c r="CL481" s="101"/>
      <c r="CM481" s="101"/>
      <c r="CN481" s="101"/>
      <c r="CO481" s="101"/>
      <c r="CP481" s="101"/>
      <c r="CQ481" s="101"/>
      <c r="CR481" s="101"/>
      <c r="CS481" s="101"/>
      <c r="CT481" s="101"/>
      <c r="CU481" s="101"/>
      <c r="CV481" s="101"/>
      <c r="CW481" s="101"/>
      <c r="CX481" s="101"/>
      <c r="CY481" s="101"/>
      <c r="CZ481" s="101"/>
      <c r="DA481" s="1"/>
      <c r="DB481" s="1"/>
      <c r="DC481" s="1"/>
      <c r="DD481" s="1"/>
      <c r="DE481" s="1"/>
      <c r="DF481" s="1"/>
    </row>
    <row r="482" spans="1:110" ht="12.75">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101"/>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13"/>
      <c r="CD482" s="113"/>
      <c r="CE482" s="113"/>
      <c r="CF482" s="113"/>
      <c r="CG482" s="113"/>
      <c r="CH482" s="101"/>
      <c r="CI482" s="101"/>
      <c r="CJ482" s="101"/>
      <c r="CK482" s="101"/>
      <c r="CL482" s="101"/>
      <c r="CM482" s="101"/>
      <c r="CN482" s="101"/>
      <c r="CO482" s="101"/>
      <c r="CP482" s="101"/>
      <c r="CQ482" s="101"/>
      <c r="CR482" s="101"/>
      <c r="CS482" s="101"/>
      <c r="CT482" s="101"/>
      <c r="CU482" s="101"/>
      <c r="CV482" s="101"/>
      <c r="CW482" s="101"/>
      <c r="CX482" s="101"/>
      <c r="CY482" s="101"/>
      <c r="CZ482" s="101"/>
      <c r="DA482" s="1"/>
      <c r="DB482" s="1"/>
      <c r="DC482" s="1"/>
      <c r="DD482" s="1"/>
      <c r="DE482" s="1"/>
      <c r="DF482" s="1"/>
    </row>
    <row r="483" spans="1:110" ht="12.75">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101"/>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13"/>
      <c r="CD483" s="113"/>
      <c r="CE483" s="113"/>
      <c r="CF483" s="113"/>
      <c r="CG483" s="113"/>
      <c r="CH483" s="101"/>
      <c r="CI483" s="101"/>
      <c r="CJ483" s="101"/>
      <c r="CK483" s="101"/>
      <c r="CL483" s="101"/>
      <c r="CM483" s="101"/>
      <c r="CN483" s="101"/>
      <c r="CO483" s="101"/>
      <c r="CP483" s="101"/>
      <c r="CQ483" s="101"/>
      <c r="CR483" s="101"/>
      <c r="CS483" s="101"/>
      <c r="CT483" s="101"/>
      <c r="CU483" s="101"/>
      <c r="CV483" s="101"/>
      <c r="CW483" s="101"/>
      <c r="CX483" s="101"/>
      <c r="CY483" s="101"/>
      <c r="CZ483" s="101"/>
      <c r="DA483" s="1"/>
      <c r="DB483" s="1"/>
      <c r="DC483" s="1"/>
      <c r="DD483" s="1"/>
      <c r="DE483" s="1"/>
      <c r="DF483" s="1"/>
    </row>
    <row r="484" spans="1:110" ht="12.75">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101"/>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13"/>
      <c r="CD484" s="113"/>
      <c r="CE484" s="113"/>
      <c r="CF484" s="113"/>
      <c r="CG484" s="113"/>
      <c r="CH484" s="101"/>
      <c r="CI484" s="101"/>
      <c r="CJ484" s="101"/>
      <c r="CK484" s="101"/>
      <c r="CL484" s="101"/>
      <c r="CM484" s="101"/>
      <c r="CN484" s="101"/>
      <c r="CO484" s="101"/>
      <c r="CP484" s="101"/>
      <c r="CQ484" s="101"/>
      <c r="CR484" s="101"/>
      <c r="CS484" s="101"/>
      <c r="CT484" s="101"/>
      <c r="CU484" s="101"/>
      <c r="CV484" s="101"/>
      <c r="CW484" s="101"/>
      <c r="CX484" s="101"/>
      <c r="CY484" s="101"/>
      <c r="CZ484" s="101"/>
      <c r="DA484" s="1"/>
      <c r="DB484" s="1"/>
      <c r="DC484" s="1"/>
      <c r="DD484" s="1"/>
      <c r="DE484" s="1"/>
      <c r="DF484" s="1"/>
    </row>
    <row r="485" spans="1:110" ht="12.75">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101"/>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13"/>
      <c r="CD485" s="113"/>
      <c r="CE485" s="113"/>
      <c r="CF485" s="113"/>
      <c r="CG485" s="113"/>
      <c r="CH485" s="101"/>
      <c r="CI485" s="101"/>
      <c r="CJ485" s="101"/>
      <c r="CK485" s="101"/>
      <c r="CL485" s="101"/>
      <c r="CM485" s="101"/>
      <c r="CN485" s="101"/>
      <c r="CO485" s="101"/>
      <c r="CP485" s="101"/>
      <c r="CQ485" s="101"/>
      <c r="CR485" s="101"/>
      <c r="CS485" s="101"/>
      <c r="CT485" s="101"/>
      <c r="CU485" s="101"/>
      <c r="CV485" s="101"/>
      <c r="CW485" s="101"/>
      <c r="CX485" s="101"/>
      <c r="CY485" s="101"/>
      <c r="CZ485" s="101"/>
      <c r="DA485" s="1"/>
      <c r="DB485" s="1"/>
      <c r="DC485" s="1"/>
      <c r="DD485" s="1"/>
      <c r="DE485" s="1"/>
      <c r="DF485" s="1"/>
    </row>
    <row r="486" spans="1:110" ht="12.75">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101"/>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13"/>
      <c r="CD486" s="113"/>
      <c r="CE486" s="113"/>
      <c r="CF486" s="113"/>
      <c r="CG486" s="113"/>
      <c r="CH486" s="101"/>
      <c r="CI486" s="101"/>
      <c r="CJ486" s="101"/>
      <c r="CK486" s="101"/>
      <c r="CL486" s="101"/>
      <c r="CM486" s="101"/>
      <c r="CN486" s="101"/>
      <c r="CO486" s="101"/>
      <c r="CP486" s="101"/>
      <c r="CQ486" s="101"/>
      <c r="CR486" s="101"/>
      <c r="CS486" s="101"/>
      <c r="CT486" s="101"/>
      <c r="CU486" s="101"/>
      <c r="CV486" s="101"/>
      <c r="CW486" s="101"/>
      <c r="CX486" s="101"/>
      <c r="CY486" s="101"/>
      <c r="CZ486" s="101"/>
      <c r="DA486" s="1"/>
      <c r="DB486" s="1"/>
      <c r="DC486" s="1"/>
      <c r="DD486" s="1"/>
      <c r="DE486" s="1"/>
      <c r="DF486" s="1"/>
    </row>
    <row r="487" spans="1:110" ht="12.75">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101"/>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13"/>
      <c r="CD487" s="113"/>
      <c r="CE487" s="113"/>
      <c r="CF487" s="113"/>
      <c r="CG487" s="113"/>
      <c r="CH487" s="101"/>
      <c r="CI487" s="101"/>
      <c r="CJ487" s="101"/>
      <c r="CK487" s="101"/>
      <c r="CL487" s="101"/>
      <c r="CM487" s="101"/>
      <c r="CN487" s="101"/>
      <c r="CO487" s="101"/>
      <c r="CP487" s="101"/>
      <c r="CQ487" s="101"/>
      <c r="CR487" s="101"/>
      <c r="CS487" s="101"/>
      <c r="CT487" s="101"/>
      <c r="CU487" s="101"/>
      <c r="CV487" s="101"/>
      <c r="CW487" s="101"/>
      <c r="CX487" s="101"/>
      <c r="CY487" s="101"/>
      <c r="CZ487" s="101"/>
      <c r="DA487" s="1"/>
      <c r="DB487" s="1"/>
      <c r="DC487" s="1"/>
      <c r="DD487" s="1"/>
      <c r="DE487" s="1"/>
      <c r="DF487" s="1"/>
    </row>
    <row r="488" spans="1:110" ht="12.75">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101"/>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13"/>
      <c r="CD488" s="113"/>
      <c r="CE488" s="113"/>
      <c r="CF488" s="113"/>
      <c r="CG488" s="113"/>
      <c r="CH488" s="101"/>
      <c r="CI488" s="101"/>
      <c r="CJ488" s="101"/>
      <c r="CK488" s="101"/>
      <c r="CL488" s="101"/>
      <c r="CM488" s="101"/>
      <c r="CN488" s="101"/>
      <c r="CO488" s="101"/>
      <c r="CP488" s="101"/>
      <c r="CQ488" s="101"/>
      <c r="CR488" s="101"/>
      <c r="CS488" s="101"/>
      <c r="CT488" s="101"/>
      <c r="CU488" s="101"/>
      <c r="CV488" s="101"/>
      <c r="CW488" s="101"/>
      <c r="CX488" s="101"/>
      <c r="CY488" s="101"/>
      <c r="CZ488" s="101"/>
      <c r="DA488" s="1"/>
      <c r="DB488" s="1"/>
      <c r="DC488" s="1"/>
      <c r="DD488" s="1"/>
      <c r="DE488" s="1"/>
      <c r="DF488" s="1"/>
    </row>
    <row r="489" spans="1:110" ht="12.75">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101"/>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13"/>
      <c r="CD489" s="113"/>
      <c r="CE489" s="113"/>
      <c r="CF489" s="113"/>
      <c r="CG489" s="113"/>
      <c r="CH489" s="101"/>
      <c r="CI489" s="101"/>
      <c r="CJ489" s="101"/>
      <c r="CK489" s="101"/>
      <c r="CL489" s="101"/>
      <c r="CM489" s="101"/>
      <c r="CN489" s="101"/>
      <c r="CO489" s="101"/>
      <c r="CP489" s="101"/>
      <c r="CQ489" s="101"/>
      <c r="CR489" s="101"/>
      <c r="CS489" s="101"/>
      <c r="CT489" s="101"/>
      <c r="CU489" s="101"/>
      <c r="CV489" s="101"/>
      <c r="CW489" s="101"/>
      <c r="CX489" s="101"/>
      <c r="CY489" s="101"/>
      <c r="CZ489" s="101"/>
      <c r="DA489" s="1"/>
      <c r="DB489" s="1"/>
      <c r="DC489" s="1"/>
      <c r="DD489" s="1"/>
      <c r="DE489" s="1"/>
      <c r="DF489" s="1"/>
    </row>
    <row r="490" spans="1:110" ht="12.75">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101"/>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13"/>
      <c r="CD490" s="113"/>
      <c r="CE490" s="113"/>
      <c r="CF490" s="113"/>
      <c r="CG490" s="113"/>
      <c r="CH490" s="101"/>
      <c r="CI490" s="101"/>
      <c r="CJ490" s="101"/>
      <c r="CK490" s="101"/>
      <c r="CL490" s="101"/>
      <c r="CM490" s="101"/>
      <c r="CN490" s="101"/>
      <c r="CO490" s="101"/>
      <c r="CP490" s="101"/>
      <c r="CQ490" s="101"/>
      <c r="CR490" s="101"/>
      <c r="CS490" s="101"/>
      <c r="CT490" s="101"/>
      <c r="CU490" s="101"/>
      <c r="CV490" s="101"/>
      <c r="CW490" s="101"/>
      <c r="CX490" s="101"/>
      <c r="CY490" s="101"/>
      <c r="CZ490" s="101"/>
      <c r="DA490" s="1"/>
      <c r="DB490" s="1"/>
      <c r="DC490" s="1"/>
      <c r="DD490" s="1"/>
      <c r="DE490" s="1"/>
      <c r="DF490" s="1"/>
    </row>
    <row r="491" spans="1:110" ht="12.75">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101"/>
      <c r="BA491" s="103"/>
      <c r="BB491" s="103"/>
      <c r="BC491" s="103"/>
      <c r="BD491" s="103"/>
      <c r="BE491" s="103"/>
      <c r="BF491" s="103"/>
      <c r="BG491" s="103"/>
      <c r="BH491" s="103"/>
      <c r="BK491" s="103"/>
      <c r="BL491" s="103"/>
      <c r="BM491" s="103"/>
      <c r="BN491" s="103"/>
      <c r="BO491" s="103"/>
      <c r="BP491" s="103"/>
      <c r="BQ491" s="103"/>
      <c r="BR491" s="103"/>
      <c r="BS491" s="103"/>
      <c r="BT491" s="103"/>
      <c r="BU491" s="103"/>
      <c r="BV491" s="103"/>
      <c r="BW491" s="103"/>
      <c r="BX491" s="103"/>
      <c r="BY491" s="103"/>
      <c r="BZ491" s="103"/>
      <c r="CA491" s="103"/>
      <c r="CB491" s="103"/>
      <c r="CC491" s="113"/>
      <c r="CD491" s="113"/>
      <c r="CE491" s="113"/>
      <c r="CF491" s="113"/>
      <c r="CG491" s="113"/>
      <c r="CH491" s="101"/>
      <c r="CI491" s="101"/>
      <c r="CJ491" s="101"/>
      <c r="CK491" s="101"/>
      <c r="CL491" s="101"/>
      <c r="CM491" s="101"/>
      <c r="CN491" s="101"/>
      <c r="CO491" s="101"/>
      <c r="CP491" s="101"/>
      <c r="CQ491" s="101"/>
      <c r="CR491" s="101"/>
      <c r="CS491" s="101"/>
      <c r="CT491" s="101"/>
      <c r="CU491" s="101"/>
      <c r="CV491" s="101"/>
      <c r="CW491" s="101"/>
      <c r="CX491" s="101"/>
      <c r="CY491" s="101"/>
      <c r="CZ491" s="101"/>
      <c r="DA491" s="1"/>
      <c r="DB491" s="1"/>
      <c r="DC491" s="1"/>
      <c r="DD491" s="1"/>
      <c r="DE491" s="1"/>
      <c r="DF491" s="1"/>
    </row>
    <row r="492" spans="1:110" ht="12.75">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102"/>
      <c r="BK492" s="103"/>
      <c r="BL492" s="103"/>
      <c r="BM492" s="103"/>
      <c r="BN492" s="103"/>
      <c r="BO492" s="103"/>
      <c r="BP492" s="103"/>
      <c r="BQ492" s="103"/>
      <c r="BR492" s="103"/>
      <c r="BS492" s="103"/>
      <c r="BT492" s="103"/>
      <c r="BU492" s="103"/>
      <c r="BV492" s="103"/>
      <c r="BW492" s="103"/>
      <c r="BX492" s="103"/>
      <c r="BY492" s="103"/>
      <c r="BZ492" s="103"/>
      <c r="CA492" s="103"/>
      <c r="CB492" s="103"/>
      <c r="CC492" s="113"/>
      <c r="CD492" s="113"/>
      <c r="CE492" s="113"/>
      <c r="CF492" s="113"/>
      <c r="CG492" s="113"/>
      <c r="CH492" s="101"/>
      <c r="CI492" s="101"/>
      <c r="CJ492" s="101"/>
      <c r="CK492" s="101"/>
      <c r="CL492" s="101"/>
      <c r="CM492" s="101"/>
      <c r="CN492" s="101"/>
      <c r="CO492" s="101"/>
      <c r="CP492" s="101"/>
      <c r="CQ492" s="101"/>
      <c r="CR492" s="101"/>
      <c r="CS492" s="101"/>
      <c r="CT492" s="101"/>
      <c r="CU492" s="101"/>
      <c r="CV492" s="101"/>
      <c r="CW492" s="101"/>
      <c r="CX492" s="101"/>
      <c r="CY492" s="101"/>
      <c r="CZ492" s="101"/>
      <c r="DA492" s="1"/>
      <c r="DB492" s="1"/>
      <c r="DC492" s="1"/>
      <c r="DD492" s="1"/>
      <c r="DE492" s="1"/>
      <c r="DF492" s="1"/>
    </row>
    <row r="493" spans="1:110" ht="12.7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102"/>
      <c r="BK493" s="103"/>
      <c r="BL493" s="103"/>
      <c r="BM493" s="103"/>
      <c r="BN493" s="103"/>
      <c r="BO493" s="103"/>
      <c r="BP493" s="103"/>
      <c r="BQ493" s="103"/>
      <c r="BR493" s="103"/>
      <c r="BS493" s="103"/>
      <c r="BT493" s="103"/>
      <c r="BU493" s="103"/>
      <c r="BV493" s="103"/>
      <c r="BW493" s="103"/>
      <c r="BX493" s="103"/>
      <c r="BY493" s="103"/>
      <c r="BZ493" s="103"/>
      <c r="CA493" s="103"/>
      <c r="CB493" s="103"/>
      <c r="CC493" s="113"/>
      <c r="CD493" s="113"/>
      <c r="CE493" s="113"/>
      <c r="CF493" s="113"/>
      <c r="CG493" s="113"/>
      <c r="CH493" s="101"/>
      <c r="CI493" s="101"/>
      <c r="CJ493" s="101"/>
      <c r="CK493" s="101"/>
      <c r="CL493" s="101"/>
      <c r="CM493" s="101"/>
      <c r="CN493" s="101"/>
      <c r="CO493" s="101"/>
      <c r="CP493" s="101"/>
      <c r="CQ493" s="101"/>
      <c r="CR493" s="101"/>
      <c r="CS493" s="101"/>
      <c r="CT493" s="101"/>
      <c r="CU493" s="101"/>
      <c r="CV493" s="101"/>
      <c r="CW493" s="101"/>
      <c r="CX493" s="101"/>
      <c r="CY493" s="101"/>
      <c r="CZ493" s="101"/>
      <c r="DA493" s="1"/>
      <c r="DB493" s="1"/>
      <c r="DC493" s="1"/>
      <c r="DD493" s="1"/>
      <c r="DE493" s="1"/>
      <c r="DF493" s="1"/>
    </row>
    <row r="494" spans="1:110" ht="12.7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102"/>
      <c r="BK494" s="103"/>
      <c r="BL494" s="103"/>
      <c r="BM494" s="103"/>
      <c r="BN494" s="103"/>
      <c r="BO494" s="103"/>
      <c r="BP494" s="103"/>
      <c r="BQ494" s="103"/>
      <c r="BR494" s="103"/>
      <c r="BS494" s="103"/>
      <c r="BT494" s="103"/>
      <c r="BU494" s="103"/>
      <c r="BV494" s="103"/>
      <c r="BW494" s="103"/>
      <c r="BX494" s="103"/>
      <c r="BY494" s="103"/>
      <c r="BZ494" s="103"/>
      <c r="CA494" s="103"/>
      <c r="CB494" s="103"/>
      <c r="CC494" s="113"/>
      <c r="CD494" s="113"/>
      <c r="CE494" s="113"/>
      <c r="CF494" s="113"/>
      <c r="CG494" s="113"/>
      <c r="CH494" s="101"/>
      <c r="CI494" s="101"/>
      <c r="CJ494" s="101"/>
      <c r="CK494" s="101"/>
      <c r="CL494" s="101"/>
      <c r="CM494" s="101"/>
      <c r="CN494" s="101"/>
      <c r="CO494" s="101"/>
      <c r="CP494" s="101"/>
      <c r="CQ494" s="101"/>
      <c r="CR494" s="101"/>
      <c r="CS494" s="101"/>
      <c r="CT494" s="101"/>
      <c r="CU494" s="101"/>
      <c r="CV494" s="101"/>
      <c r="CW494" s="101"/>
      <c r="CX494" s="101"/>
      <c r="CY494" s="101"/>
      <c r="CZ494" s="101"/>
      <c r="DA494" s="1"/>
      <c r="DB494" s="1"/>
      <c r="DC494" s="1"/>
      <c r="DD494" s="1"/>
      <c r="DE494" s="1"/>
      <c r="DF494" s="1"/>
    </row>
    <row r="495" spans="1:110" ht="12.7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102"/>
      <c r="BK495" s="103"/>
      <c r="BL495" s="103"/>
      <c r="BM495" s="103"/>
      <c r="BN495" s="103"/>
      <c r="BO495" s="103"/>
      <c r="BP495" s="103"/>
      <c r="BQ495" s="103"/>
      <c r="BR495" s="103"/>
      <c r="BS495" s="103"/>
      <c r="BT495" s="103"/>
      <c r="BU495" s="103"/>
      <c r="BV495" s="103"/>
      <c r="BW495" s="103"/>
      <c r="BX495" s="103"/>
      <c r="BY495" s="103"/>
      <c r="BZ495" s="103"/>
      <c r="CA495" s="103"/>
      <c r="CB495" s="103"/>
      <c r="CC495" s="113"/>
      <c r="CD495" s="113"/>
      <c r="CE495" s="113"/>
      <c r="CF495" s="113"/>
      <c r="CG495" s="113"/>
      <c r="CH495" s="101"/>
      <c r="CI495" s="101"/>
      <c r="CJ495" s="101"/>
      <c r="CK495" s="101"/>
      <c r="CL495" s="101"/>
      <c r="CM495" s="101"/>
      <c r="CN495" s="101"/>
      <c r="CO495" s="101"/>
      <c r="CP495" s="101"/>
      <c r="CQ495" s="101"/>
      <c r="CR495" s="101"/>
      <c r="CS495" s="101"/>
      <c r="CT495" s="101"/>
      <c r="CU495" s="101"/>
      <c r="CV495" s="101"/>
      <c r="CW495" s="101"/>
      <c r="CX495" s="101"/>
      <c r="CY495" s="101"/>
      <c r="CZ495" s="101"/>
      <c r="DA495" s="1"/>
      <c r="DB495" s="1"/>
      <c r="DC495" s="1"/>
      <c r="DD495" s="1"/>
      <c r="DE495" s="1"/>
      <c r="DF495" s="1"/>
    </row>
    <row r="496" spans="1:110" ht="12.75">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102"/>
      <c r="BK496" s="103"/>
      <c r="BL496" s="103"/>
      <c r="BM496" s="103"/>
      <c r="BN496" s="103"/>
      <c r="BO496" s="103"/>
      <c r="BP496" s="103"/>
      <c r="BQ496" s="103"/>
      <c r="BR496" s="103"/>
      <c r="BS496" s="103"/>
      <c r="BT496" s="103"/>
      <c r="BU496" s="103"/>
      <c r="BV496" s="103"/>
      <c r="BW496" s="103"/>
      <c r="BX496" s="103"/>
      <c r="BY496" s="103"/>
      <c r="BZ496" s="103"/>
      <c r="CA496" s="103"/>
      <c r="CB496" s="103"/>
      <c r="CC496" s="113"/>
      <c r="CD496" s="113"/>
      <c r="CE496" s="113"/>
      <c r="CF496" s="113"/>
      <c r="CG496" s="113"/>
      <c r="CH496" s="101"/>
      <c r="CI496" s="101"/>
      <c r="CJ496" s="101"/>
      <c r="CK496" s="101"/>
      <c r="CL496" s="101"/>
      <c r="CM496" s="101"/>
      <c r="CN496" s="101"/>
      <c r="CO496" s="101"/>
      <c r="CP496" s="101"/>
      <c r="CQ496" s="101"/>
      <c r="CR496" s="101"/>
      <c r="CS496" s="101"/>
      <c r="CT496" s="101"/>
      <c r="CU496" s="101"/>
      <c r="CV496" s="101"/>
      <c r="CW496" s="101"/>
      <c r="CX496" s="101"/>
      <c r="CY496" s="101"/>
      <c r="CZ496" s="101"/>
      <c r="DA496" s="1"/>
      <c r="DB496" s="1"/>
      <c r="DC496" s="1"/>
      <c r="DD496" s="1"/>
      <c r="DE496" s="1"/>
      <c r="DF496" s="1"/>
    </row>
    <row r="497" spans="1:110" ht="12.75">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102"/>
      <c r="BK497" s="103"/>
      <c r="BL497" s="103"/>
      <c r="BM497" s="103"/>
      <c r="BN497" s="103"/>
      <c r="BO497" s="103"/>
      <c r="BP497" s="103"/>
      <c r="BQ497" s="103"/>
      <c r="BR497" s="103"/>
      <c r="BS497" s="103"/>
      <c r="BT497" s="103"/>
      <c r="BU497" s="103"/>
      <c r="BV497" s="103"/>
      <c r="BW497" s="103"/>
      <c r="BX497" s="103"/>
      <c r="BY497" s="103"/>
      <c r="BZ497" s="103"/>
      <c r="CA497" s="103"/>
      <c r="CB497" s="103"/>
      <c r="CC497" s="113"/>
      <c r="CD497" s="113"/>
      <c r="CE497" s="113"/>
      <c r="CF497" s="113"/>
      <c r="CG497" s="113"/>
      <c r="CH497" s="101"/>
      <c r="CI497" s="101"/>
      <c r="CJ497" s="101"/>
      <c r="CK497" s="101"/>
      <c r="CL497" s="101"/>
      <c r="CM497" s="101"/>
      <c r="CN497" s="101"/>
      <c r="CO497" s="101"/>
      <c r="CP497" s="101"/>
      <c r="CQ497" s="101"/>
      <c r="CR497" s="101"/>
      <c r="CS497" s="101"/>
      <c r="CT497" s="101"/>
      <c r="CU497" s="101"/>
      <c r="CV497" s="101"/>
      <c r="CW497" s="101"/>
      <c r="CX497" s="101"/>
      <c r="CY497" s="101"/>
      <c r="CZ497" s="101"/>
      <c r="DA497" s="1"/>
      <c r="DB497" s="1"/>
      <c r="DC497" s="1"/>
      <c r="DD497" s="1"/>
      <c r="DE497" s="1"/>
      <c r="DF497" s="1"/>
    </row>
    <row r="498" spans="1:110" ht="12.7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102"/>
      <c r="BK498" s="103"/>
      <c r="BL498" s="103"/>
      <c r="BM498" s="103"/>
      <c r="BN498" s="103"/>
      <c r="BO498" s="103"/>
      <c r="BP498" s="103"/>
      <c r="BQ498" s="103"/>
      <c r="BR498" s="103"/>
      <c r="BS498" s="103"/>
      <c r="BT498" s="103"/>
      <c r="BU498" s="103"/>
      <c r="BV498" s="103"/>
      <c r="BW498" s="103"/>
      <c r="BX498" s="103"/>
      <c r="BY498" s="103"/>
      <c r="BZ498" s="103"/>
      <c r="CA498" s="103"/>
      <c r="CB498" s="103"/>
      <c r="CC498" s="113"/>
      <c r="CD498" s="113"/>
      <c r="CE498" s="113"/>
      <c r="CF498" s="113"/>
      <c r="CG498" s="113"/>
      <c r="CH498" s="101"/>
      <c r="CI498" s="101"/>
      <c r="CJ498" s="101"/>
      <c r="CK498" s="101"/>
      <c r="CL498" s="101"/>
      <c r="CM498" s="101"/>
      <c r="CN498" s="101"/>
      <c r="CO498" s="101"/>
      <c r="CP498" s="101"/>
      <c r="CQ498" s="101"/>
      <c r="CR498" s="101"/>
      <c r="CS498" s="101"/>
      <c r="CT498" s="101"/>
      <c r="CU498" s="101"/>
      <c r="CV498" s="101"/>
      <c r="CW498" s="101"/>
      <c r="CX498" s="101"/>
      <c r="CY498" s="101"/>
      <c r="CZ498" s="101"/>
      <c r="DA498" s="1"/>
      <c r="DB498" s="1"/>
      <c r="DC498" s="1"/>
      <c r="DD498" s="1"/>
      <c r="DE498" s="1"/>
      <c r="DF498" s="1"/>
    </row>
    <row r="499" spans="1:110" ht="12.75">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102"/>
      <c r="BK499" s="103"/>
      <c r="BL499" s="103"/>
      <c r="BM499" s="103"/>
      <c r="BN499" s="103"/>
      <c r="BO499" s="103"/>
      <c r="BP499" s="103"/>
      <c r="BQ499" s="103"/>
      <c r="BR499" s="103"/>
      <c r="BS499" s="103"/>
      <c r="BT499" s="103"/>
      <c r="BU499" s="103"/>
      <c r="BV499" s="103"/>
      <c r="BW499" s="103"/>
      <c r="BX499" s="103"/>
      <c r="BY499" s="103"/>
      <c r="BZ499" s="103"/>
      <c r="CA499" s="103"/>
      <c r="CB499" s="103"/>
      <c r="CC499" s="113"/>
      <c r="CD499" s="113"/>
      <c r="CE499" s="113"/>
      <c r="CF499" s="113"/>
      <c r="CG499" s="113"/>
      <c r="CH499" s="101"/>
      <c r="CI499" s="101"/>
      <c r="CJ499" s="101"/>
      <c r="CK499" s="101"/>
      <c r="CL499" s="101"/>
      <c r="CM499" s="101"/>
      <c r="CN499" s="101"/>
      <c r="CO499" s="101"/>
      <c r="CP499" s="101"/>
      <c r="CQ499" s="101"/>
      <c r="CR499" s="101"/>
      <c r="CS499" s="101"/>
      <c r="CT499" s="101"/>
      <c r="CU499" s="101"/>
      <c r="CV499" s="101"/>
      <c r="CW499" s="101"/>
      <c r="CX499" s="101"/>
      <c r="CY499" s="101"/>
      <c r="CZ499" s="101"/>
      <c r="DA499" s="1"/>
      <c r="DB499" s="1"/>
      <c r="DC499" s="1"/>
      <c r="DD499" s="1"/>
      <c r="DE499" s="1"/>
      <c r="DF499" s="1"/>
    </row>
    <row r="500" spans="1:110" ht="12.75">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102"/>
      <c r="BK500" s="103"/>
      <c r="BL500" s="103"/>
      <c r="BM500" s="103"/>
      <c r="BN500" s="103"/>
      <c r="BO500" s="103"/>
      <c r="BP500" s="103"/>
      <c r="BQ500" s="103"/>
      <c r="BR500" s="103"/>
      <c r="BS500" s="103"/>
      <c r="BT500" s="103"/>
      <c r="BU500" s="103"/>
      <c r="BV500" s="103"/>
      <c r="BW500" s="103"/>
      <c r="BX500" s="103"/>
      <c r="BY500" s="103"/>
      <c r="BZ500" s="103"/>
      <c r="CA500" s="103"/>
      <c r="CB500" s="103"/>
      <c r="CC500" s="113"/>
      <c r="CD500" s="113"/>
      <c r="CE500" s="113"/>
      <c r="CF500" s="113"/>
      <c r="CG500" s="113"/>
      <c r="CH500" s="101"/>
      <c r="CI500" s="101"/>
      <c r="CJ500" s="101"/>
      <c r="CK500" s="101"/>
      <c r="CL500" s="101"/>
      <c r="CM500" s="101"/>
      <c r="CN500" s="101"/>
      <c r="CO500" s="101"/>
      <c r="CP500" s="101"/>
      <c r="CQ500" s="101"/>
      <c r="CR500" s="101"/>
      <c r="CS500" s="101"/>
      <c r="CT500" s="101"/>
      <c r="CU500" s="101"/>
      <c r="CV500" s="101"/>
      <c r="CW500" s="101"/>
      <c r="CX500" s="101"/>
      <c r="CY500" s="101"/>
      <c r="CZ500" s="101"/>
      <c r="DA500" s="1"/>
      <c r="DB500" s="1"/>
      <c r="DC500" s="1"/>
      <c r="DD500" s="1"/>
      <c r="DE500" s="1"/>
      <c r="DF500" s="1"/>
    </row>
    <row r="501" spans="1:110" ht="12.75">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102"/>
      <c r="BK501" s="103"/>
      <c r="BL501" s="103"/>
      <c r="BM501" s="103"/>
      <c r="BN501" s="103"/>
      <c r="BO501" s="103"/>
      <c r="BP501" s="103"/>
      <c r="BQ501" s="103"/>
      <c r="BR501" s="103"/>
      <c r="BS501" s="103"/>
      <c r="BT501" s="103"/>
      <c r="BU501" s="103"/>
      <c r="BV501" s="103"/>
      <c r="BW501" s="103"/>
      <c r="BX501" s="103"/>
      <c r="BY501" s="103"/>
      <c r="BZ501" s="103"/>
      <c r="CA501" s="103"/>
      <c r="CB501" s="103"/>
      <c r="CC501" s="113"/>
      <c r="CD501" s="113"/>
      <c r="CE501" s="113"/>
      <c r="CF501" s="113"/>
      <c r="CG501" s="113"/>
      <c r="CH501" s="101"/>
      <c r="CI501" s="101"/>
      <c r="CJ501" s="101"/>
      <c r="CK501" s="101"/>
      <c r="CL501" s="101"/>
      <c r="CM501" s="101"/>
      <c r="CN501" s="101"/>
      <c r="CO501" s="101"/>
      <c r="CP501" s="101"/>
      <c r="CQ501" s="101"/>
      <c r="CR501" s="101"/>
      <c r="CS501" s="101"/>
      <c r="CT501" s="101"/>
      <c r="CU501" s="101"/>
      <c r="CV501" s="101"/>
      <c r="CW501" s="101"/>
      <c r="CX501" s="101"/>
      <c r="CY501" s="101"/>
      <c r="CZ501" s="101"/>
      <c r="DA501" s="1"/>
      <c r="DB501" s="1"/>
      <c r="DC501" s="1"/>
      <c r="DD501" s="1"/>
      <c r="DE501" s="1"/>
      <c r="DF501" s="1"/>
    </row>
    <row r="502" spans="1:110" ht="12.75">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102"/>
      <c r="BK502" s="103"/>
      <c r="BL502" s="103"/>
      <c r="BM502" s="103"/>
      <c r="BN502" s="103"/>
      <c r="BO502" s="103"/>
      <c r="BP502" s="103"/>
      <c r="BQ502" s="103"/>
      <c r="BR502" s="103"/>
      <c r="BS502" s="103"/>
      <c r="BT502" s="103"/>
      <c r="BU502" s="103"/>
      <c r="BV502" s="103"/>
      <c r="BW502" s="103"/>
      <c r="BX502" s="103"/>
      <c r="BY502" s="103"/>
      <c r="BZ502" s="103"/>
      <c r="CA502" s="103"/>
      <c r="CB502" s="103"/>
      <c r="CC502" s="113"/>
      <c r="CD502" s="113"/>
      <c r="CE502" s="113"/>
      <c r="CF502" s="113"/>
      <c r="CG502" s="113"/>
      <c r="CH502" s="101"/>
      <c r="CI502" s="101"/>
      <c r="CJ502" s="101"/>
      <c r="CK502" s="101"/>
      <c r="CL502" s="101"/>
      <c r="CM502" s="101"/>
      <c r="CN502" s="101"/>
      <c r="CO502" s="101"/>
      <c r="CP502" s="101"/>
      <c r="CQ502" s="101"/>
      <c r="CR502" s="101"/>
      <c r="CS502" s="101"/>
      <c r="CT502" s="101"/>
      <c r="CU502" s="101"/>
      <c r="CV502" s="101"/>
      <c r="CW502" s="101"/>
      <c r="CX502" s="101"/>
      <c r="CY502" s="101"/>
      <c r="CZ502" s="101"/>
      <c r="DA502" s="1"/>
      <c r="DB502" s="1"/>
      <c r="DC502" s="1"/>
      <c r="DD502" s="1"/>
      <c r="DE502" s="1"/>
      <c r="DF502" s="1"/>
    </row>
    <row r="503" spans="1:110" ht="12.75">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102"/>
      <c r="BK503" s="103"/>
      <c r="BL503" s="103"/>
      <c r="BM503" s="103"/>
      <c r="BN503" s="103"/>
      <c r="BO503" s="103"/>
      <c r="BP503" s="103"/>
      <c r="BQ503" s="103"/>
      <c r="BR503" s="103"/>
      <c r="BS503" s="103"/>
      <c r="BT503" s="103"/>
      <c r="BU503" s="103"/>
      <c r="BV503" s="103"/>
      <c r="BW503" s="103"/>
      <c r="BX503" s="103"/>
      <c r="BY503" s="103"/>
      <c r="BZ503" s="103"/>
      <c r="CA503" s="103"/>
      <c r="CB503" s="103"/>
      <c r="CC503" s="113"/>
      <c r="CD503" s="113"/>
      <c r="CE503" s="113"/>
      <c r="CF503" s="113"/>
      <c r="CG503" s="113"/>
      <c r="CH503" s="101"/>
      <c r="CI503" s="101"/>
      <c r="CJ503" s="101"/>
      <c r="CK503" s="101"/>
      <c r="CL503" s="101"/>
      <c r="CM503" s="101"/>
      <c r="CN503" s="101"/>
      <c r="CO503" s="101"/>
      <c r="CP503" s="101"/>
      <c r="CQ503" s="101"/>
      <c r="CR503" s="101"/>
      <c r="CS503" s="101"/>
      <c r="CT503" s="101"/>
      <c r="CU503" s="101"/>
      <c r="CV503" s="101"/>
      <c r="CW503" s="101"/>
      <c r="CX503" s="101"/>
      <c r="CY503" s="101"/>
      <c r="CZ503" s="101"/>
      <c r="DA503" s="1"/>
      <c r="DB503" s="1"/>
      <c r="DC503" s="1"/>
      <c r="DD503" s="1"/>
      <c r="DE503" s="1"/>
      <c r="DF503" s="1"/>
    </row>
    <row r="504" spans="1:110" ht="12.75">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102"/>
      <c r="BK504" s="103"/>
      <c r="BL504" s="103"/>
      <c r="BM504" s="103"/>
      <c r="BN504" s="103"/>
      <c r="BO504" s="103"/>
      <c r="BP504" s="103"/>
      <c r="BQ504" s="103"/>
      <c r="BR504" s="103"/>
      <c r="BS504" s="103"/>
      <c r="BT504" s="103"/>
      <c r="BU504" s="103"/>
      <c r="BV504" s="103"/>
      <c r="BW504" s="103"/>
      <c r="BX504" s="103"/>
      <c r="BY504" s="103"/>
      <c r="BZ504" s="103"/>
      <c r="CA504" s="103"/>
      <c r="CB504" s="103"/>
      <c r="CC504" s="113"/>
      <c r="CD504" s="113"/>
      <c r="CE504" s="113"/>
      <c r="CF504" s="113"/>
      <c r="CG504" s="113"/>
      <c r="CH504" s="101"/>
      <c r="CI504" s="101"/>
      <c r="CJ504" s="101"/>
      <c r="CK504" s="101"/>
      <c r="CL504" s="101"/>
      <c r="CM504" s="101"/>
      <c r="CN504" s="101"/>
      <c r="CO504" s="101"/>
      <c r="CP504" s="101"/>
      <c r="CQ504" s="101"/>
      <c r="CR504" s="101"/>
      <c r="CS504" s="101"/>
      <c r="CT504" s="101"/>
      <c r="CU504" s="101"/>
      <c r="CV504" s="101"/>
      <c r="CW504" s="101"/>
      <c r="CX504" s="101"/>
      <c r="CY504" s="101"/>
      <c r="CZ504" s="101"/>
      <c r="DA504" s="1"/>
      <c r="DB504" s="1"/>
      <c r="DC504" s="1"/>
      <c r="DD504" s="1"/>
      <c r="DE504" s="1"/>
      <c r="DF504" s="1"/>
    </row>
    <row r="505" spans="1:110" ht="12.75">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102"/>
      <c r="BK505" s="103"/>
      <c r="BL505" s="103"/>
      <c r="BM505" s="103"/>
      <c r="BN505" s="103"/>
      <c r="BO505" s="103"/>
      <c r="BP505" s="103"/>
      <c r="BQ505" s="103"/>
      <c r="BR505" s="103"/>
      <c r="BS505" s="103"/>
      <c r="BT505" s="103"/>
      <c r="BU505" s="103"/>
      <c r="BV505" s="103"/>
      <c r="BW505" s="103"/>
      <c r="BX505" s="103"/>
      <c r="BY505" s="103"/>
      <c r="CA505" s="103"/>
      <c r="CB505" s="103"/>
      <c r="CC505" s="113"/>
      <c r="CD505" s="113"/>
      <c r="CE505" s="113"/>
      <c r="CF505" s="113"/>
      <c r="CG505" s="113"/>
      <c r="CH505" s="101"/>
      <c r="CI505" s="101"/>
      <c r="CJ505" s="101"/>
      <c r="CK505" s="101"/>
      <c r="CL505" s="101"/>
      <c r="CM505" s="101"/>
      <c r="CN505" s="101"/>
      <c r="CO505" s="101"/>
      <c r="CP505" s="101"/>
      <c r="CQ505" s="101"/>
      <c r="CR505" s="101"/>
      <c r="CS505" s="101"/>
      <c r="CT505" s="101"/>
      <c r="CU505" s="101"/>
      <c r="CV505" s="101"/>
      <c r="CW505" s="101"/>
      <c r="CX505" s="101"/>
      <c r="CY505" s="101"/>
      <c r="CZ505" s="101"/>
      <c r="DA505" s="1"/>
      <c r="DB505" s="1"/>
      <c r="DC505" s="1"/>
      <c r="DD505" s="1"/>
      <c r="DE505" s="1"/>
      <c r="DF505" s="1"/>
    </row>
    <row r="506" spans="1:104" ht="12.75">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102"/>
      <c r="BK506" s="103"/>
      <c r="BL506" s="103"/>
      <c r="BM506" s="103"/>
      <c r="BN506" s="103"/>
      <c r="BO506" s="103"/>
      <c r="BP506" s="103"/>
      <c r="BQ506" s="103"/>
      <c r="BR506" s="103"/>
      <c r="BX506" s="103"/>
      <c r="CH506" s="102"/>
      <c r="CI506" s="102"/>
      <c r="CJ506" s="102"/>
      <c r="CK506" s="102"/>
      <c r="CL506" s="102"/>
      <c r="CM506" s="102"/>
      <c r="CN506" s="102"/>
      <c r="CO506" s="102"/>
      <c r="CP506" s="102"/>
      <c r="CQ506" s="102"/>
      <c r="CR506" s="102"/>
      <c r="CS506" s="102"/>
      <c r="CT506" s="102"/>
      <c r="CU506" s="102"/>
      <c r="CV506" s="102"/>
      <c r="CW506" s="102"/>
      <c r="CX506" s="102"/>
      <c r="CY506" s="102"/>
      <c r="CZ506" s="102"/>
    </row>
    <row r="507" spans="1:104" ht="12.75">
      <c r="A507" s="19"/>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102"/>
      <c r="BK507" s="103"/>
      <c r="BL507" s="103"/>
      <c r="BM507" s="103"/>
      <c r="BN507" s="103"/>
      <c r="BO507" s="103"/>
      <c r="BP507" s="103"/>
      <c r="BQ507" s="103"/>
      <c r="BR507" s="103"/>
      <c r="BX507" s="103"/>
      <c r="CH507" s="102"/>
      <c r="CI507" s="102"/>
      <c r="CJ507" s="102"/>
      <c r="CK507" s="102"/>
      <c r="CL507" s="102"/>
      <c r="CM507" s="102"/>
      <c r="CN507" s="102"/>
      <c r="CO507" s="102"/>
      <c r="CP507" s="102"/>
      <c r="CQ507" s="102"/>
      <c r="CR507" s="102"/>
      <c r="CS507" s="102"/>
      <c r="CT507" s="102"/>
      <c r="CU507" s="102"/>
      <c r="CV507" s="102"/>
      <c r="CW507" s="102"/>
      <c r="CX507" s="102"/>
      <c r="CY507" s="102"/>
      <c r="CZ507" s="102"/>
    </row>
    <row r="508" spans="1:104" ht="12.75">
      <c r="A508" s="19"/>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102"/>
      <c r="BK508" s="103"/>
      <c r="BL508" s="103"/>
      <c r="BM508" s="103"/>
      <c r="BN508" s="103"/>
      <c r="BO508" s="103"/>
      <c r="BP508" s="103"/>
      <c r="BQ508" s="103"/>
      <c r="BR508" s="103"/>
      <c r="CH508" s="102"/>
      <c r="CI508" s="102"/>
      <c r="CJ508" s="102"/>
      <c r="CK508" s="102"/>
      <c r="CL508" s="102"/>
      <c r="CM508" s="102"/>
      <c r="CN508" s="102"/>
      <c r="CO508" s="102"/>
      <c r="CP508" s="102"/>
      <c r="CQ508" s="102"/>
      <c r="CR508" s="102"/>
      <c r="CS508" s="102"/>
      <c r="CT508" s="102"/>
      <c r="CU508" s="102"/>
      <c r="CV508" s="102"/>
      <c r="CW508" s="102"/>
      <c r="CX508" s="102"/>
      <c r="CY508" s="102"/>
      <c r="CZ508" s="102"/>
    </row>
    <row r="509" spans="1:104" ht="12.75">
      <c r="A509" s="19"/>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102"/>
      <c r="BK509" s="103"/>
      <c r="BL509" s="103"/>
      <c r="BM509" s="103"/>
      <c r="BN509" s="103"/>
      <c r="BO509" s="103"/>
      <c r="BP509" s="103"/>
      <c r="BQ509" s="103"/>
      <c r="BR509" s="103"/>
      <c r="CH509" s="102"/>
      <c r="CI509" s="102"/>
      <c r="CJ509" s="102"/>
      <c r="CK509" s="102"/>
      <c r="CL509" s="102"/>
      <c r="CM509" s="102"/>
      <c r="CN509" s="102"/>
      <c r="CO509" s="102"/>
      <c r="CP509" s="102"/>
      <c r="CQ509" s="102"/>
      <c r="CR509" s="102"/>
      <c r="CS509" s="102"/>
      <c r="CT509" s="102"/>
      <c r="CU509" s="102"/>
      <c r="CV509" s="102"/>
      <c r="CW509" s="102"/>
      <c r="CX509" s="102"/>
      <c r="CY509" s="102"/>
      <c r="CZ509" s="102"/>
    </row>
    <row r="510" spans="1:104" ht="12.75">
      <c r="A510" s="19"/>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102"/>
      <c r="BK510" s="103"/>
      <c r="BL510" s="103"/>
      <c r="BM510" s="103"/>
      <c r="BN510" s="103"/>
      <c r="BO510" s="103"/>
      <c r="BP510" s="103"/>
      <c r="BQ510" s="103"/>
      <c r="BR510" s="103"/>
      <c r="CH510" s="102"/>
      <c r="CI510" s="102"/>
      <c r="CJ510" s="102"/>
      <c r="CK510" s="102"/>
      <c r="CL510" s="102"/>
      <c r="CM510" s="102"/>
      <c r="CN510" s="102"/>
      <c r="CO510" s="102"/>
      <c r="CP510" s="102"/>
      <c r="CQ510" s="102"/>
      <c r="CR510" s="102"/>
      <c r="CS510" s="102"/>
      <c r="CT510" s="102"/>
      <c r="CU510" s="102"/>
      <c r="CV510" s="102"/>
      <c r="CW510" s="102"/>
      <c r="CX510" s="102"/>
      <c r="CY510" s="102"/>
      <c r="CZ510" s="102"/>
    </row>
    <row r="511" spans="1:104" ht="12.75">
      <c r="A511" s="19"/>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102"/>
      <c r="BK511" s="103"/>
      <c r="BL511" s="103"/>
      <c r="BM511" s="103"/>
      <c r="BN511" s="103"/>
      <c r="BO511" s="103"/>
      <c r="BP511" s="103"/>
      <c r="BQ511" s="103"/>
      <c r="BR511" s="103"/>
      <c r="CH511" s="102"/>
      <c r="CI511" s="102"/>
      <c r="CJ511" s="102"/>
      <c r="CK511" s="102"/>
      <c r="CL511" s="102"/>
      <c r="CM511" s="102"/>
      <c r="CN511" s="102"/>
      <c r="CO511" s="102"/>
      <c r="CP511" s="102"/>
      <c r="CQ511" s="102"/>
      <c r="CR511" s="102"/>
      <c r="CS511" s="102"/>
      <c r="CT511" s="102"/>
      <c r="CU511" s="102"/>
      <c r="CV511" s="102"/>
      <c r="CW511" s="102"/>
      <c r="CX511" s="102"/>
      <c r="CY511" s="102"/>
      <c r="CZ511" s="102"/>
    </row>
    <row r="512" spans="1:104" ht="12.75">
      <c r="A512" s="19"/>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102"/>
      <c r="BK512" s="103"/>
      <c r="BL512" s="103"/>
      <c r="BM512" s="103"/>
      <c r="BN512" s="103"/>
      <c r="BO512" s="103"/>
      <c r="BP512" s="103"/>
      <c r="BQ512" s="103"/>
      <c r="BR512" s="103"/>
      <c r="CH512" s="102"/>
      <c r="CI512" s="102"/>
      <c r="CJ512" s="102"/>
      <c r="CK512" s="102"/>
      <c r="CL512" s="102"/>
      <c r="CM512" s="102"/>
      <c r="CN512" s="102"/>
      <c r="CO512" s="102"/>
      <c r="CP512" s="102"/>
      <c r="CQ512" s="102"/>
      <c r="CR512" s="102"/>
      <c r="CS512" s="102"/>
      <c r="CT512" s="102"/>
      <c r="CU512" s="102"/>
      <c r="CV512" s="102"/>
      <c r="CW512" s="102"/>
      <c r="CX512" s="102"/>
      <c r="CY512" s="102"/>
      <c r="CZ512" s="102"/>
    </row>
    <row r="513" spans="1:104" ht="12.75">
      <c r="A513" s="19"/>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102"/>
      <c r="BK513" s="103"/>
      <c r="BL513" s="103"/>
      <c r="BM513" s="103"/>
      <c r="BN513" s="103"/>
      <c r="BO513" s="103"/>
      <c r="BP513" s="103"/>
      <c r="BQ513" s="103"/>
      <c r="BR513" s="103"/>
      <c r="CH513" s="102"/>
      <c r="CI513" s="102"/>
      <c r="CJ513" s="102"/>
      <c r="CK513" s="102"/>
      <c r="CL513" s="102"/>
      <c r="CM513" s="102"/>
      <c r="CN513" s="102"/>
      <c r="CO513" s="102"/>
      <c r="CP513" s="102"/>
      <c r="CQ513" s="102"/>
      <c r="CR513" s="102"/>
      <c r="CS513" s="102"/>
      <c r="CT513" s="102"/>
      <c r="CU513" s="102"/>
      <c r="CV513" s="102"/>
      <c r="CW513" s="102"/>
      <c r="CX513" s="102"/>
      <c r="CY513" s="102"/>
      <c r="CZ513" s="102"/>
    </row>
    <row r="514" spans="1:104" ht="12.75">
      <c r="A514" s="19"/>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102"/>
      <c r="BK514" s="103"/>
      <c r="BL514" s="103"/>
      <c r="BM514" s="103"/>
      <c r="BN514" s="103"/>
      <c r="BO514" s="103"/>
      <c r="BP514" s="103"/>
      <c r="BQ514" s="103"/>
      <c r="BR514" s="103"/>
      <c r="CH514" s="102"/>
      <c r="CI514" s="102"/>
      <c r="CJ514" s="102"/>
      <c r="CK514" s="102"/>
      <c r="CL514" s="102"/>
      <c r="CM514" s="102"/>
      <c r="CN514" s="102"/>
      <c r="CO514" s="102"/>
      <c r="CP514" s="102"/>
      <c r="CQ514" s="102"/>
      <c r="CR514" s="102"/>
      <c r="CS514" s="102"/>
      <c r="CT514" s="102"/>
      <c r="CU514" s="102"/>
      <c r="CV514" s="102"/>
      <c r="CW514" s="102"/>
      <c r="CX514" s="102"/>
      <c r="CY514" s="102"/>
      <c r="CZ514" s="102"/>
    </row>
    <row r="515" spans="1:104" ht="12.75">
      <c r="A515" s="19"/>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102"/>
      <c r="BK515" s="103"/>
      <c r="BL515" s="103"/>
      <c r="BM515" s="103"/>
      <c r="BN515" s="103"/>
      <c r="BO515" s="103"/>
      <c r="BP515" s="103"/>
      <c r="BQ515" s="103"/>
      <c r="BR515" s="103"/>
      <c r="CH515" s="102"/>
      <c r="CI515" s="102"/>
      <c r="CJ515" s="102"/>
      <c r="CK515" s="102"/>
      <c r="CL515" s="102"/>
      <c r="CM515" s="102"/>
      <c r="CN515" s="102"/>
      <c r="CO515" s="102"/>
      <c r="CP515" s="102"/>
      <c r="CQ515" s="102"/>
      <c r="CR515" s="102"/>
      <c r="CS515" s="102"/>
      <c r="CT515" s="102"/>
      <c r="CU515" s="102"/>
      <c r="CV515" s="102"/>
      <c r="CW515" s="102"/>
      <c r="CX515" s="102"/>
      <c r="CY515" s="102"/>
      <c r="CZ515" s="102"/>
    </row>
    <row r="516" spans="1:104" ht="12.75">
      <c r="A516" s="19"/>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102"/>
      <c r="BK516" s="103"/>
      <c r="BL516" s="103"/>
      <c r="BM516" s="103"/>
      <c r="BN516" s="103"/>
      <c r="BO516" s="103"/>
      <c r="BP516" s="103"/>
      <c r="BQ516" s="103"/>
      <c r="BR516" s="103"/>
      <c r="CH516" s="102"/>
      <c r="CI516" s="102"/>
      <c r="CJ516" s="102"/>
      <c r="CK516" s="102"/>
      <c r="CL516" s="102"/>
      <c r="CM516" s="102"/>
      <c r="CN516" s="102"/>
      <c r="CO516" s="102"/>
      <c r="CP516" s="102"/>
      <c r="CQ516" s="102"/>
      <c r="CR516" s="102"/>
      <c r="CS516" s="102"/>
      <c r="CT516" s="102"/>
      <c r="CU516" s="102"/>
      <c r="CV516" s="102"/>
      <c r="CW516" s="102"/>
      <c r="CX516" s="102"/>
      <c r="CY516" s="102"/>
      <c r="CZ516" s="102"/>
    </row>
    <row r="517" spans="1:104" ht="12.75">
      <c r="A517" s="19"/>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102"/>
      <c r="BK517" s="103"/>
      <c r="BL517" s="103"/>
      <c r="BM517" s="103"/>
      <c r="BN517" s="103"/>
      <c r="BO517" s="103"/>
      <c r="BP517" s="103"/>
      <c r="BQ517" s="103"/>
      <c r="BR517" s="103"/>
      <c r="CH517" s="102"/>
      <c r="CI517" s="102"/>
      <c r="CJ517" s="102"/>
      <c r="CK517" s="102"/>
      <c r="CL517" s="102"/>
      <c r="CM517" s="102"/>
      <c r="CN517" s="102"/>
      <c r="CO517" s="102"/>
      <c r="CP517" s="102"/>
      <c r="CQ517" s="102"/>
      <c r="CR517" s="102"/>
      <c r="CS517" s="102"/>
      <c r="CT517" s="102"/>
      <c r="CU517" s="102"/>
      <c r="CV517" s="102"/>
      <c r="CW517" s="102"/>
      <c r="CX517" s="102"/>
      <c r="CY517" s="102"/>
      <c r="CZ517" s="102"/>
    </row>
    <row r="518" spans="1:104" ht="12.75">
      <c r="A518" s="19"/>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102"/>
      <c r="CH518" s="102"/>
      <c r="CI518" s="102"/>
      <c r="CJ518" s="102"/>
      <c r="CK518" s="102"/>
      <c r="CL518" s="102"/>
      <c r="CM518" s="102"/>
      <c r="CN518" s="102"/>
      <c r="CO518" s="102"/>
      <c r="CP518" s="102"/>
      <c r="CQ518" s="102"/>
      <c r="CR518" s="102"/>
      <c r="CS518" s="102"/>
      <c r="CT518" s="102"/>
      <c r="CU518" s="102"/>
      <c r="CV518" s="102"/>
      <c r="CW518" s="102"/>
      <c r="CX518" s="102"/>
      <c r="CY518" s="102"/>
      <c r="CZ518" s="102"/>
    </row>
    <row r="519" spans="1:104" ht="12.75">
      <c r="A519" s="19"/>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102"/>
      <c r="CH519" s="102"/>
      <c r="CI519" s="102"/>
      <c r="CJ519" s="102"/>
      <c r="CK519" s="102"/>
      <c r="CL519" s="102"/>
      <c r="CM519" s="102"/>
      <c r="CN519" s="102"/>
      <c r="CO519" s="102"/>
      <c r="CP519" s="102"/>
      <c r="CQ519" s="102"/>
      <c r="CR519" s="102"/>
      <c r="CS519" s="102"/>
      <c r="CT519" s="102"/>
      <c r="CU519" s="102"/>
      <c r="CV519" s="102"/>
      <c r="CW519" s="102"/>
      <c r="CX519" s="102"/>
      <c r="CY519" s="102"/>
      <c r="CZ519" s="102"/>
    </row>
    <row r="520" spans="1:104" ht="12.75">
      <c r="A520" s="19"/>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102"/>
      <c r="CH520" s="102"/>
      <c r="CI520" s="102"/>
      <c r="CJ520" s="102"/>
      <c r="CK520" s="102"/>
      <c r="CL520" s="102"/>
      <c r="CM520" s="102"/>
      <c r="CN520" s="102"/>
      <c r="CO520" s="102"/>
      <c r="CP520" s="102"/>
      <c r="CQ520" s="102"/>
      <c r="CR520" s="102"/>
      <c r="CS520" s="102"/>
      <c r="CT520" s="102"/>
      <c r="CU520" s="102"/>
      <c r="CV520" s="102"/>
      <c r="CW520" s="102"/>
      <c r="CX520" s="102"/>
      <c r="CY520" s="102"/>
      <c r="CZ520" s="102"/>
    </row>
    <row r="521" spans="1:104" ht="12.75">
      <c r="A521" s="19"/>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102"/>
      <c r="CH521" s="102"/>
      <c r="CI521" s="102"/>
      <c r="CJ521" s="102"/>
      <c r="CK521" s="102"/>
      <c r="CL521" s="102"/>
      <c r="CM521" s="102"/>
      <c r="CN521" s="102"/>
      <c r="CO521" s="102"/>
      <c r="CP521" s="102"/>
      <c r="CQ521" s="102"/>
      <c r="CR521" s="102"/>
      <c r="CS521" s="102"/>
      <c r="CT521" s="102"/>
      <c r="CU521" s="102"/>
      <c r="CV521" s="102"/>
      <c r="CW521" s="102"/>
      <c r="CX521" s="102"/>
      <c r="CY521" s="102"/>
      <c r="CZ521" s="102"/>
    </row>
    <row r="522" spans="1:104" ht="12.75">
      <c r="A522" s="19"/>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102"/>
      <c r="CH522" s="102"/>
      <c r="CI522" s="102"/>
      <c r="CJ522" s="102"/>
      <c r="CK522" s="102"/>
      <c r="CL522" s="102"/>
      <c r="CM522" s="102"/>
      <c r="CN522" s="102"/>
      <c r="CO522" s="102"/>
      <c r="CP522" s="102"/>
      <c r="CQ522" s="102"/>
      <c r="CR522" s="102"/>
      <c r="CS522" s="102"/>
      <c r="CT522" s="102"/>
      <c r="CU522" s="102"/>
      <c r="CV522" s="102"/>
      <c r="CW522" s="102"/>
      <c r="CX522" s="102"/>
      <c r="CY522" s="102"/>
      <c r="CZ522" s="102"/>
    </row>
    <row r="523" spans="1:104" ht="12.75">
      <c r="A523" s="19"/>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102"/>
      <c r="CH523" s="102"/>
      <c r="CI523" s="102"/>
      <c r="CJ523" s="102"/>
      <c r="CK523" s="102"/>
      <c r="CL523" s="102"/>
      <c r="CM523" s="102"/>
      <c r="CN523" s="102"/>
      <c r="CO523" s="102"/>
      <c r="CP523" s="102"/>
      <c r="CQ523" s="102"/>
      <c r="CR523" s="102"/>
      <c r="CS523" s="102"/>
      <c r="CT523" s="102"/>
      <c r="CU523" s="102"/>
      <c r="CV523" s="102"/>
      <c r="CW523" s="102"/>
      <c r="CX523" s="102"/>
      <c r="CY523" s="102"/>
      <c r="CZ523" s="102"/>
    </row>
    <row r="524" spans="1:104" ht="12.75">
      <c r="A524" s="19"/>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102"/>
      <c r="CH524" s="102"/>
      <c r="CI524" s="102"/>
      <c r="CJ524" s="102"/>
      <c r="CK524" s="102"/>
      <c r="CL524" s="102"/>
      <c r="CM524" s="102"/>
      <c r="CN524" s="102"/>
      <c r="CO524" s="102"/>
      <c r="CP524" s="102"/>
      <c r="CQ524" s="102"/>
      <c r="CR524" s="102"/>
      <c r="CS524" s="102"/>
      <c r="CT524" s="102"/>
      <c r="CU524" s="102"/>
      <c r="CV524" s="102"/>
      <c r="CW524" s="102"/>
      <c r="CX524" s="102"/>
      <c r="CY524" s="102"/>
      <c r="CZ524" s="102"/>
    </row>
    <row r="525" spans="1:104" ht="12.75">
      <c r="A525" s="19"/>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102"/>
      <c r="CH525" s="102"/>
      <c r="CI525" s="102"/>
      <c r="CJ525" s="102"/>
      <c r="CK525" s="102"/>
      <c r="CL525" s="102"/>
      <c r="CM525" s="102"/>
      <c r="CN525" s="102"/>
      <c r="CO525" s="102"/>
      <c r="CP525" s="102"/>
      <c r="CQ525" s="102"/>
      <c r="CR525" s="102"/>
      <c r="CS525" s="102"/>
      <c r="CT525" s="102"/>
      <c r="CU525" s="102"/>
      <c r="CV525" s="102"/>
      <c r="CW525" s="102"/>
      <c r="CX525" s="102"/>
      <c r="CY525" s="102"/>
      <c r="CZ525" s="102"/>
    </row>
    <row r="526" spans="1:104" ht="12.75">
      <c r="A526" s="19"/>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102"/>
      <c r="CH526" s="102"/>
      <c r="CI526" s="102"/>
      <c r="CJ526" s="102"/>
      <c r="CK526" s="102"/>
      <c r="CL526" s="102"/>
      <c r="CM526" s="102"/>
      <c r="CN526" s="102"/>
      <c r="CO526" s="102"/>
      <c r="CP526" s="102"/>
      <c r="CQ526" s="102"/>
      <c r="CR526" s="102"/>
      <c r="CS526" s="102"/>
      <c r="CT526" s="102"/>
      <c r="CU526" s="102"/>
      <c r="CV526" s="102"/>
      <c r="CW526" s="102"/>
      <c r="CX526" s="102"/>
      <c r="CY526" s="102"/>
      <c r="CZ526" s="102"/>
    </row>
    <row r="527" spans="1:104" ht="12.75">
      <c r="A527" s="19"/>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102"/>
      <c r="CH527" s="102"/>
      <c r="CI527" s="102"/>
      <c r="CJ527" s="102"/>
      <c r="CK527" s="102"/>
      <c r="CL527" s="102"/>
      <c r="CM527" s="102"/>
      <c r="CN527" s="102"/>
      <c r="CO527" s="102"/>
      <c r="CP527" s="102"/>
      <c r="CQ527" s="102"/>
      <c r="CR527" s="102"/>
      <c r="CS527" s="102"/>
      <c r="CT527" s="102"/>
      <c r="CU527" s="102"/>
      <c r="CV527" s="102"/>
      <c r="CW527" s="102"/>
      <c r="CX527" s="102"/>
      <c r="CY527" s="102"/>
      <c r="CZ527" s="102"/>
    </row>
    <row r="528" spans="1:104" ht="12.75">
      <c r="A528" s="19"/>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102"/>
      <c r="CH528" s="102"/>
      <c r="CI528" s="102"/>
      <c r="CJ528" s="102"/>
      <c r="CK528" s="102"/>
      <c r="CL528" s="102"/>
      <c r="CM528" s="102"/>
      <c r="CN528" s="102"/>
      <c r="CO528" s="102"/>
      <c r="CP528" s="102"/>
      <c r="CQ528" s="102"/>
      <c r="CR528" s="102"/>
      <c r="CS528" s="102"/>
      <c r="CT528" s="102"/>
      <c r="CU528" s="102"/>
      <c r="CV528" s="102"/>
      <c r="CW528" s="102"/>
      <c r="CX528" s="102"/>
      <c r="CY528" s="102"/>
      <c r="CZ528" s="102"/>
    </row>
    <row r="529" spans="1:104" ht="12.75">
      <c r="A529" s="19"/>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CH529" s="102"/>
      <c r="CI529" s="102"/>
      <c r="CJ529" s="102"/>
      <c r="CK529" s="102"/>
      <c r="CL529" s="102"/>
      <c r="CM529" s="102"/>
      <c r="CN529" s="102"/>
      <c r="CO529" s="102"/>
      <c r="CP529" s="102"/>
      <c r="CQ529" s="102"/>
      <c r="CR529" s="102"/>
      <c r="CS529" s="102"/>
      <c r="CT529" s="102"/>
      <c r="CU529" s="102"/>
      <c r="CV529" s="102"/>
      <c r="CW529" s="102"/>
      <c r="CX529" s="102"/>
      <c r="CY529" s="102"/>
      <c r="CZ529" s="102"/>
    </row>
    <row r="530" spans="1:104" ht="12.75">
      <c r="A530" s="19"/>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CH530" s="102"/>
      <c r="CI530" s="102"/>
      <c r="CJ530" s="102"/>
      <c r="CK530" s="102"/>
      <c r="CL530" s="102"/>
      <c r="CM530" s="102"/>
      <c r="CN530" s="102"/>
      <c r="CO530" s="102"/>
      <c r="CP530" s="102"/>
      <c r="CQ530" s="102"/>
      <c r="CR530" s="102"/>
      <c r="CS530" s="102"/>
      <c r="CT530" s="102"/>
      <c r="CU530" s="102"/>
      <c r="CV530" s="102"/>
      <c r="CW530" s="102"/>
      <c r="CX530" s="102"/>
      <c r="CY530" s="102"/>
      <c r="CZ530" s="102"/>
    </row>
    <row r="531" spans="1:104" ht="12.75">
      <c r="A531" s="19"/>
      <c r="CH531" s="102"/>
      <c r="CI531" s="102"/>
      <c r="CJ531" s="102"/>
      <c r="CK531" s="102"/>
      <c r="CL531" s="102"/>
      <c r="CM531" s="102"/>
      <c r="CN531" s="102"/>
      <c r="CO531" s="102"/>
      <c r="CP531" s="102"/>
      <c r="CQ531" s="102"/>
      <c r="CR531" s="102"/>
      <c r="CS531" s="102"/>
      <c r="CT531" s="102"/>
      <c r="CU531" s="102"/>
      <c r="CV531" s="102"/>
      <c r="CW531" s="102"/>
      <c r="CX531" s="102"/>
      <c r="CY531" s="102"/>
      <c r="CZ531" s="102"/>
    </row>
    <row r="532" spans="1:104" ht="12.75">
      <c r="A532" s="19"/>
      <c r="CH532" s="102"/>
      <c r="CI532" s="102"/>
      <c r="CJ532" s="102"/>
      <c r="CK532" s="102"/>
      <c r="CL532" s="102"/>
      <c r="CM532" s="102"/>
      <c r="CN532" s="102"/>
      <c r="CO532" s="102"/>
      <c r="CP532" s="102"/>
      <c r="CQ532" s="102"/>
      <c r="CR532" s="102"/>
      <c r="CS532" s="102"/>
      <c r="CT532" s="102"/>
      <c r="CU532" s="102"/>
      <c r="CV532" s="102"/>
      <c r="CW532" s="102"/>
      <c r="CX532" s="102"/>
      <c r="CY532" s="102"/>
      <c r="CZ532" s="102"/>
    </row>
    <row r="533" spans="1:104" ht="12.75">
      <c r="A533" s="19"/>
      <c r="CH533" s="102"/>
      <c r="CI533" s="102"/>
      <c r="CJ533" s="102"/>
      <c r="CK533" s="102"/>
      <c r="CL533" s="102"/>
      <c r="CM533" s="102"/>
      <c r="CN533" s="102"/>
      <c r="CO533" s="102"/>
      <c r="CP533" s="102"/>
      <c r="CQ533" s="102"/>
      <c r="CR533" s="102"/>
      <c r="CS533" s="102"/>
      <c r="CT533" s="102"/>
      <c r="CU533" s="102"/>
      <c r="CV533" s="102"/>
      <c r="CW533" s="102"/>
      <c r="CX533" s="102"/>
      <c r="CY533" s="102"/>
      <c r="CZ533" s="102"/>
    </row>
    <row r="534" spans="1:104" ht="12.75">
      <c r="A534" s="19"/>
      <c r="CH534" s="102"/>
      <c r="CI534" s="102"/>
      <c r="CJ534" s="102"/>
      <c r="CK534" s="102"/>
      <c r="CL534" s="102"/>
      <c r="CM534" s="102"/>
      <c r="CN534" s="102"/>
      <c r="CO534" s="102"/>
      <c r="CP534" s="102"/>
      <c r="CQ534" s="102"/>
      <c r="CR534" s="102"/>
      <c r="CS534" s="102"/>
      <c r="CT534" s="102"/>
      <c r="CU534" s="102"/>
      <c r="CV534" s="102"/>
      <c r="CW534" s="102"/>
      <c r="CX534" s="102"/>
      <c r="CY534" s="102"/>
      <c r="CZ534" s="102"/>
    </row>
    <row r="535" spans="1:104" ht="12.75">
      <c r="A535" s="19"/>
      <c r="CH535" s="102"/>
      <c r="CI535" s="102"/>
      <c r="CJ535" s="102"/>
      <c r="CK535" s="102"/>
      <c r="CL535" s="102"/>
      <c r="CM535" s="102"/>
      <c r="CN535" s="102"/>
      <c r="CO535" s="102"/>
      <c r="CP535" s="102"/>
      <c r="CQ535" s="102"/>
      <c r="CR535" s="102"/>
      <c r="CS535" s="102"/>
      <c r="CT535" s="102"/>
      <c r="CU535" s="102"/>
      <c r="CV535" s="102"/>
      <c r="CW535" s="102"/>
      <c r="CX535" s="102"/>
      <c r="CY535" s="102"/>
      <c r="CZ535" s="102"/>
    </row>
    <row r="536" spans="1:104" ht="12.75">
      <c r="A536" s="19"/>
      <c r="CH536" s="102"/>
      <c r="CI536" s="102"/>
      <c r="CJ536" s="102"/>
      <c r="CK536" s="102"/>
      <c r="CL536" s="102"/>
      <c r="CM536" s="102"/>
      <c r="CN536" s="102"/>
      <c r="CO536" s="102"/>
      <c r="CP536" s="102"/>
      <c r="CQ536" s="102"/>
      <c r="CR536" s="102"/>
      <c r="CS536" s="102"/>
      <c r="CT536" s="102"/>
      <c r="CU536" s="102"/>
      <c r="CV536" s="102"/>
      <c r="CW536" s="102"/>
      <c r="CX536" s="102"/>
      <c r="CY536" s="102"/>
      <c r="CZ536" s="102"/>
    </row>
    <row r="537" spans="1:104" ht="12.75">
      <c r="A537" s="19"/>
      <c r="CH537" s="102"/>
      <c r="CI537" s="102"/>
      <c r="CJ537" s="102"/>
      <c r="CK537" s="102"/>
      <c r="CL537" s="102"/>
      <c r="CM537" s="102"/>
      <c r="CN537" s="102"/>
      <c r="CO537" s="102"/>
      <c r="CP537" s="102"/>
      <c r="CQ537" s="102"/>
      <c r="CR537" s="102"/>
      <c r="CS537" s="102"/>
      <c r="CT537" s="102"/>
      <c r="CU537" s="102"/>
      <c r="CV537" s="102"/>
      <c r="CW537" s="102"/>
      <c r="CX537" s="102"/>
      <c r="CY537" s="102"/>
      <c r="CZ537" s="102"/>
    </row>
    <row r="538" spans="1:104" ht="12.75">
      <c r="A538" s="19"/>
      <c r="CH538" s="102"/>
      <c r="CI538" s="102"/>
      <c r="CJ538" s="102"/>
      <c r="CK538" s="102"/>
      <c r="CL538" s="102"/>
      <c r="CM538" s="102"/>
      <c r="CN538" s="102"/>
      <c r="CO538" s="102"/>
      <c r="CP538" s="102"/>
      <c r="CQ538" s="102"/>
      <c r="CR538" s="102"/>
      <c r="CS538" s="102"/>
      <c r="CT538" s="102"/>
      <c r="CU538" s="102"/>
      <c r="CV538" s="102"/>
      <c r="CW538" s="102"/>
      <c r="CX538" s="102"/>
      <c r="CY538" s="102"/>
      <c r="CZ538" s="102"/>
    </row>
    <row r="539" spans="1:104" ht="12.75">
      <c r="A539" s="19"/>
      <c r="CH539" s="102"/>
      <c r="CI539" s="102"/>
      <c r="CJ539" s="102"/>
      <c r="CK539" s="102"/>
      <c r="CL539" s="102"/>
      <c r="CM539" s="102"/>
      <c r="CN539" s="102"/>
      <c r="CO539" s="102"/>
      <c r="CP539" s="102"/>
      <c r="CQ539" s="102"/>
      <c r="CR539" s="102"/>
      <c r="CS539" s="102"/>
      <c r="CT539" s="102"/>
      <c r="CU539" s="102"/>
      <c r="CV539" s="102"/>
      <c r="CW539" s="102"/>
      <c r="CX539" s="102"/>
      <c r="CY539" s="102"/>
      <c r="CZ539" s="102"/>
    </row>
    <row r="540" spans="1:104" ht="12.75">
      <c r="A540" s="19"/>
      <c r="CH540" s="102"/>
      <c r="CI540" s="102"/>
      <c r="CJ540" s="102"/>
      <c r="CK540" s="102"/>
      <c r="CL540" s="102"/>
      <c r="CM540" s="102"/>
      <c r="CN540" s="102"/>
      <c r="CO540" s="102"/>
      <c r="CP540" s="102"/>
      <c r="CQ540" s="102"/>
      <c r="CR540" s="102"/>
      <c r="CS540" s="102"/>
      <c r="CT540" s="102"/>
      <c r="CU540" s="102"/>
      <c r="CV540" s="102"/>
      <c r="CW540" s="102"/>
      <c r="CX540" s="102"/>
      <c r="CY540" s="102"/>
      <c r="CZ540" s="102"/>
    </row>
    <row r="541" spans="1:104" ht="12.75">
      <c r="A541" s="19"/>
      <c r="CH541" s="102"/>
      <c r="CI541" s="102"/>
      <c r="CJ541" s="102"/>
      <c r="CK541" s="102"/>
      <c r="CL541" s="102"/>
      <c r="CM541" s="102"/>
      <c r="CN541" s="102"/>
      <c r="CO541" s="102"/>
      <c r="CP541" s="102"/>
      <c r="CQ541" s="102"/>
      <c r="CR541" s="102"/>
      <c r="CS541" s="102"/>
      <c r="CT541" s="102"/>
      <c r="CU541" s="102"/>
      <c r="CV541" s="102"/>
      <c r="CW541" s="102"/>
      <c r="CX541" s="102"/>
      <c r="CY541" s="102"/>
      <c r="CZ541" s="102"/>
    </row>
    <row r="542" spans="1:104" ht="12.75">
      <c r="A542" s="19"/>
      <c r="CH542" s="102"/>
      <c r="CI542" s="102"/>
      <c r="CJ542" s="102"/>
      <c r="CK542" s="102"/>
      <c r="CL542" s="102"/>
      <c r="CM542" s="102"/>
      <c r="CN542" s="102"/>
      <c r="CO542" s="102"/>
      <c r="CP542" s="102"/>
      <c r="CQ542" s="102"/>
      <c r="CR542" s="102"/>
      <c r="CS542" s="102"/>
      <c r="CT542" s="102"/>
      <c r="CU542" s="102"/>
      <c r="CV542" s="102"/>
      <c r="CW542" s="102"/>
      <c r="CX542" s="102"/>
      <c r="CY542" s="102"/>
      <c r="CZ542" s="102"/>
    </row>
    <row r="543" ht="12.75">
      <c r="A543" s="19"/>
    </row>
  </sheetData>
  <sheetProtection sheet="1" selectLockedCells="1"/>
  <mergeCells count="467">
    <mergeCell ref="AB29:AO29"/>
    <mergeCell ref="AF35:AO35"/>
    <mergeCell ref="U23:AB23"/>
    <mergeCell ref="M21:T21"/>
    <mergeCell ref="U21:AB21"/>
    <mergeCell ref="I101:R101"/>
    <mergeCell ref="I35:R35"/>
    <mergeCell ref="AB35:AE35"/>
    <mergeCell ref="I99:R99"/>
    <mergeCell ref="M23:T23"/>
    <mergeCell ref="M22:AB22"/>
    <mergeCell ref="AF31:AO31"/>
    <mergeCell ref="I46:R46"/>
    <mergeCell ref="I92:R92"/>
    <mergeCell ref="K57:N57"/>
    <mergeCell ref="AD44:AH44"/>
    <mergeCell ref="O57:Q57"/>
    <mergeCell ref="AI46:AO46"/>
    <mergeCell ref="I42:AB42"/>
    <mergeCell ref="AB31:AE31"/>
    <mergeCell ref="BK73:BQ73"/>
    <mergeCell ref="BK72:BQ72"/>
    <mergeCell ref="BK71:BQ71"/>
    <mergeCell ref="I90:R90"/>
    <mergeCell ref="AD46:AH46"/>
    <mergeCell ref="AS121:AW121"/>
    <mergeCell ref="AO121:AR121"/>
    <mergeCell ref="AG121:AJ121"/>
    <mergeCell ref="AC121:AF121"/>
    <mergeCell ref="AK121:AN121"/>
    <mergeCell ref="E101:H101"/>
    <mergeCell ref="E114:I120"/>
    <mergeCell ref="E107:H107"/>
    <mergeCell ref="I107:AB107"/>
    <mergeCell ref="AS114:AW120"/>
    <mergeCell ref="E90:H90"/>
    <mergeCell ref="E97:H97"/>
    <mergeCell ref="I97:R97"/>
    <mergeCell ref="E92:H92"/>
    <mergeCell ref="E35:H35"/>
    <mergeCell ref="E44:H44"/>
    <mergeCell ref="I88:R88"/>
    <mergeCell ref="E31:H31"/>
    <mergeCell ref="I31:R31"/>
    <mergeCell ref="E40:H40"/>
    <mergeCell ref="I40:AB40"/>
    <mergeCell ref="E33:H33"/>
    <mergeCell ref="E46:H46"/>
    <mergeCell ref="E42:H42"/>
    <mergeCell ref="D3:AQ3"/>
    <mergeCell ref="E19:G19"/>
    <mergeCell ref="E17:G17"/>
    <mergeCell ref="D7:O7"/>
    <mergeCell ref="AF33:AO33"/>
    <mergeCell ref="AB33:AE33"/>
    <mergeCell ref="H17:Z17"/>
    <mergeCell ref="AL12:AT12"/>
    <mergeCell ref="E23:J23"/>
    <mergeCell ref="AI22:AM22"/>
    <mergeCell ref="C135:D135"/>
    <mergeCell ref="J121:N121"/>
    <mergeCell ref="T121:AB121"/>
    <mergeCell ref="T122:AB122"/>
    <mergeCell ref="C123:D123"/>
    <mergeCell ref="E124:I124"/>
    <mergeCell ref="C124:D124"/>
    <mergeCell ref="C134:D134"/>
    <mergeCell ref="C128:D128"/>
    <mergeCell ref="C121:D121"/>
    <mergeCell ref="C122:D122"/>
    <mergeCell ref="T123:AB123"/>
    <mergeCell ref="E128:I128"/>
    <mergeCell ref="W12:Z12"/>
    <mergeCell ref="E29:R29"/>
    <mergeCell ref="E45:H45"/>
    <mergeCell ref="H19:Z19"/>
    <mergeCell ref="I33:R33"/>
    <mergeCell ref="I44:R44"/>
    <mergeCell ref="E99:H99"/>
    <mergeCell ref="E129:I129"/>
    <mergeCell ref="E130:I130"/>
    <mergeCell ref="T124:AB124"/>
    <mergeCell ref="E123:I123"/>
    <mergeCell ref="E121:I121"/>
    <mergeCell ref="E122:I122"/>
    <mergeCell ref="E127:I127"/>
    <mergeCell ref="AC125:AF125"/>
    <mergeCell ref="C126:D126"/>
    <mergeCell ref="E125:I125"/>
    <mergeCell ref="E126:I126"/>
    <mergeCell ref="C127:D127"/>
    <mergeCell ref="J125:N125"/>
    <mergeCell ref="AC127:AF127"/>
    <mergeCell ref="O125:S125"/>
    <mergeCell ref="C125:D125"/>
    <mergeCell ref="C137:D137"/>
    <mergeCell ref="C138:D138"/>
    <mergeCell ref="C146:D146"/>
    <mergeCell ref="C147:D147"/>
    <mergeCell ref="C129:D129"/>
    <mergeCell ref="C130:D130"/>
    <mergeCell ref="C131:D131"/>
    <mergeCell ref="C132:D132"/>
    <mergeCell ref="C136:D136"/>
    <mergeCell ref="C133:D133"/>
    <mergeCell ref="C150:D150"/>
    <mergeCell ref="C139:D139"/>
    <mergeCell ref="C140:D140"/>
    <mergeCell ref="C141:D141"/>
    <mergeCell ref="C142:D142"/>
    <mergeCell ref="C143:D143"/>
    <mergeCell ref="C144:D144"/>
    <mergeCell ref="C145:D145"/>
    <mergeCell ref="C149:D149"/>
    <mergeCell ref="C148:D148"/>
    <mergeCell ref="E143:I143"/>
    <mergeCell ref="E142:I142"/>
    <mergeCell ref="E131:I131"/>
    <mergeCell ref="E132:I132"/>
    <mergeCell ref="E139:I139"/>
    <mergeCell ref="E140:I140"/>
    <mergeCell ref="E141:I141"/>
    <mergeCell ref="E138:I138"/>
    <mergeCell ref="E150:I150"/>
    <mergeCell ref="E144:I144"/>
    <mergeCell ref="E133:I133"/>
    <mergeCell ref="E134:I134"/>
    <mergeCell ref="E135:I135"/>
    <mergeCell ref="E136:I136"/>
    <mergeCell ref="E137:I137"/>
    <mergeCell ref="E145:I145"/>
    <mergeCell ref="E146:I146"/>
    <mergeCell ref="E147:I147"/>
    <mergeCell ref="E148:I148"/>
    <mergeCell ref="E149:I149"/>
    <mergeCell ref="AC114:AF120"/>
    <mergeCell ref="AC123:AF123"/>
    <mergeCell ref="O123:S123"/>
    <mergeCell ref="T125:AB125"/>
    <mergeCell ref="J124:N124"/>
    <mergeCell ref="O124:S124"/>
    <mergeCell ref="AC124:AF124"/>
    <mergeCell ref="J127:N127"/>
    <mergeCell ref="AS123:AW123"/>
    <mergeCell ref="E55:J55"/>
    <mergeCell ref="AI44:AO44"/>
    <mergeCell ref="AO114:AR120"/>
    <mergeCell ref="AG114:AJ120"/>
    <mergeCell ref="AK114:AN120"/>
    <mergeCell ref="E62:AO62"/>
    <mergeCell ref="K53:Q53"/>
    <mergeCell ref="E88:H88"/>
    <mergeCell ref="J122:N122"/>
    <mergeCell ref="AC122:AF122"/>
    <mergeCell ref="AG122:AJ122"/>
    <mergeCell ref="AO122:AR122"/>
    <mergeCell ref="AQ79:AW83"/>
    <mergeCell ref="AS122:AW122"/>
    <mergeCell ref="I48:R48"/>
    <mergeCell ref="E67:K67"/>
    <mergeCell ref="AK122:AN122"/>
    <mergeCell ref="K55:Q55"/>
    <mergeCell ref="J114:N120"/>
    <mergeCell ref="AG123:AJ123"/>
    <mergeCell ref="AK123:AN123"/>
    <mergeCell ref="AO123:AR123"/>
    <mergeCell ref="E53:J53"/>
    <mergeCell ref="E57:J57"/>
    <mergeCell ref="J123:N123"/>
    <mergeCell ref="O114:S120"/>
    <mergeCell ref="T114:AB120"/>
    <mergeCell ref="O121:S121"/>
    <mergeCell ref="O122:S122"/>
    <mergeCell ref="AG125:AJ125"/>
    <mergeCell ref="AK125:AN125"/>
    <mergeCell ref="AK124:AN124"/>
    <mergeCell ref="AS125:AW125"/>
    <mergeCell ref="AO124:AR124"/>
    <mergeCell ref="AS124:AW124"/>
    <mergeCell ref="AO125:AR125"/>
    <mergeCell ref="AG124:AJ124"/>
    <mergeCell ref="AS126:AW126"/>
    <mergeCell ref="O126:S126"/>
    <mergeCell ref="T126:AB126"/>
    <mergeCell ref="J126:N126"/>
    <mergeCell ref="AC126:AF126"/>
    <mergeCell ref="AG126:AJ126"/>
    <mergeCell ref="AK126:AN126"/>
    <mergeCell ref="AO126:AR126"/>
    <mergeCell ref="AG127:AJ127"/>
    <mergeCell ref="AK127:AN127"/>
    <mergeCell ref="AS127:AW127"/>
    <mergeCell ref="O127:S127"/>
    <mergeCell ref="T127:AB127"/>
    <mergeCell ref="AO127:AR127"/>
    <mergeCell ref="AO128:AR128"/>
    <mergeCell ref="AS128:AW128"/>
    <mergeCell ref="O128:S128"/>
    <mergeCell ref="T128:AB128"/>
    <mergeCell ref="J128:N128"/>
    <mergeCell ref="AC128:AF128"/>
    <mergeCell ref="AG128:AJ128"/>
    <mergeCell ref="AK128:AN128"/>
    <mergeCell ref="AO129:AR129"/>
    <mergeCell ref="AS129:AW129"/>
    <mergeCell ref="O129:S129"/>
    <mergeCell ref="T129:AB129"/>
    <mergeCell ref="J129:N129"/>
    <mergeCell ref="AC129:AF129"/>
    <mergeCell ref="AG129:AJ129"/>
    <mergeCell ref="AK129:AN129"/>
    <mergeCell ref="AO130:AR130"/>
    <mergeCell ref="AS130:AW130"/>
    <mergeCell ref="O130:S130"/>
    <mergeCell ref="T130:AB130"/>
    <mergeCell ref="J130:N130"/>
    <mergeCell ref="AC130:AF130"/>
    <mergeCell ref="AG130:AJ130"/>
    <mergeCell ref="AK130:AN130"/>
    <mergeCell ref="AO131:AR131"/>
    <mergeCell ref="AS131:AW131"/>
    <mergeCell ref="O131:S131"/>
    <mergeCell ref="T131:AB131"/>
    <mergeCell ref="J131:N131"/>
    <mergeCell ref="AC131:AF131"/>
    <mergeCell ref="AG131:AJ131"/>
    <mergeCell ref="AK131:AN131"/>
    <mergeCell ref="AO132:AR132"/>
    <mergeCell ref="AS132:AW132"/>
    <mergeCell ref="O132:S132"/>
    <mergeCell ref="T132:AB132"/>
    <mergeCell ref="J132:N132"/>
    <mergeCell ref="AC132:AF132"/>
    <mergeCell ref="AG132:AJ132"/>
    <mergeCell ref="AK132:AN132"/>
    <mergeCell ref="AK134:AN134"/>
    <mergeCell ref="AO133:AR133"/>
    <mergeCell ref="AS133:AW133"/>
    <mergeCell ref="O133:S133"/>
    <mergeCell ref="J133:N133"/>
    <mergeCell ref="AC133:AF133"/>
    <mergeCell ref="AG133:AJ133"/>
    <mergeCell ref="AK133:AN133"/>
    <mergeCell ref="J135:N135"/>
    <mergeCell ref="AC135:AF135"/>
    <mergeCell ref="AG135:AJ135"/>
    <mergeCell ref="AK135:AN135"/>
    <mergeCell ref="AO134:AR134"/>
    <mergeCell ref="AS134:AW134"/>
    <mergeCell ref="O134:S134"/>
    <mergeCell ref="J134:N134"/>
    <mergeCell ref="AC134:AF134"/>
    <mergeCell ref="AG134:AJ134"/>
    <mergeCell ref="AG136:AJ136"/>
    <mergeCell ref="AK136:AN136"/>
    <mergeCell ref="AO135:AR135"/>
    <mergeCell ref="AS135:AW135"/>
    <mergeCell ref="O135:S135"/>
    <mergeCell ref="T135:AB135"/>
    <mergeCell ref="J137:N137"/>
    <mergeCell ref="AC137:AF137"/>
    <mergeCell ref="AG137:AJ137"/>
    <mergeCell ref="AK137:AN137"/>
    <mergeCell ref="AO136:AR136"/>
    <mergeCell ref="AS136:AW136"/>
    <mergeCell ref="O136:S136"/>
    <mergeCell ref="T136:AB136"/>
    <mergeCell ref="J136:N136"/>
    <mergeCell ref="AC136:AF136"/>
    <mergeCell ref="AG138:AJ138"/>
    <mergeCell ref="AK138:AN138"/>
    <mergeCell ref="AO137:AR137"/>
    <mergeCell ref="AS137:AW137"/>
    <mergeCell ref="O137:S137"/>
    <mergeCell ref="T137:AB137"/>
    <mergeCell ref="J139:N139"/>
    <mergeCell ref="AC139:AF139"/>
    <mergeCell ref="AG139:AJ139"/>
    <mergeCell ref="AK139:AN139"/>
    <mergeCell ref="AO138:AR138"/>
    <mergeCell ref="AS138:AW138"/>
    <mergeCell ref="O138:S138"/>
    <mergeCell ref="T138:AB138"/>
    <mergeCell ref="J138:N138"/>
    <mergeCell ref="AC138:AF138"/>
    <mergeCell ref="AG140:AJ140"/>
    <mergeCell ref="AK140:AN140"/>
    <mergeCell ref="AO139:AR139"/>
    <mergeCell ref="AS139:AW139"/>
    <mergeCell ref="O139:S139"/>
    <mergeCell ref="T139:AB139"/>
    <mergeCell ref="J141:N141"/>
    <mergeCell ref="AC141:AF141"/>
    <mergeCell ref="AG141:AJ141"/>
    <mergeCell ref="AK141:AN141"/>
    <mergeCell ref="AO140:AR140"/>
    <mergeCell ref="AS140:AW140"/>
    <mergeCell ref="O140:S140"/>
    <mergeCell ref="T140:AB140"/>
    <mergeCell ref="J140:N140"/>
    <mergeCell ref="AC140:AF140"/>
    <mergeCell ref="AG142:AJ142"/>
    <mergeCell ref="AK142:AN142"/>
    <mergeCell ref="AO141:AR141"/>
    <mergeCell ref="AS141:AW141"/>
    <mergeCell ref="O141:S141"/>
    <mergeCell ref="T141:AB141"/>
    <mergeCell ref="J143:N143"/>
    <mergeCell ref="AC143:AF143"/>
    <mergeCell ref="AG143:AJ143"/>
    <mergeCell ref="AK143:AN143"/>
    <mergeCell ref="AO142:AR142"/>
    <mergeCell ref="AS142:AW142"/>
    <mergeCell ref="O142:S142"/>
    <mergeCell ref="T142:AB142"/>
    <mergeCell ref="J142:N142"/>
    <mergeCell ref="AC142:AF142"/>
    <mergeCell ref="AG144:AJ144"/>
    <mergeCell ref="AK144:AN144"/>
    <mergeCell ref="AO143:AR143"/>
    <mergeCell ref="AS143:AW143"/>
    <mergeCell ref="O143:S143"/>
    <mergeCell ref="T143:AB143"/>
    <mergeCell ref="J145:N145"/>
    <mergeCell ref="AC145:AF145"/>
    <mergeCell ref="AG145:AJ145"/>
    <mergeCell ref="AK145:AN145"/>
    <mergeCell ref="AO144:AR144"/>
    <mergeCell ref="AS144:AW144"/>
    <mergeCell ref="O144:S144"/>
    <mergeCell ref="T144:AB144"/>
    <mergeCell ref="J144:N144"/>
    <mergeCell ref="AC144:AF144"/>
    <mergeCell ref="AG146:AJ146"/>
    <mergeCell ref="AK146:AN146"/>
    <mergeCell ref="AO145:AR145"/>
    <mergeCell ref="AS145:AW145"/>
    <mergeCell ref="O145:S145"/>
    <mergeCell ref="T145:AB145"/>
    <mergeCell ref="J147:N147"/>
    <mergeCell ref="AC147:AF147"/>
    <mergeCell ref="AG147:AJ147"/>
    <mergeCell ref="AK147:AN147"/>
    <mergeCell ref="AO146:AR146"/>
    <mergeCell ref="AS146:AW146"/>
    <mergeCell ref="O146:S146"/>
    <mergeCell ref="T146:AB146"/>
    <mergeCell ref="J146:N146"/>
    <mergeCell ref="AC146:AF146"/>
    <mergeCell ref="AG148:AJ148"/>
    <mergeCell ref="AK148:AN148"/>
    <mergeCell ref="AO147:AR147"/>
    <mergeCell ref="AS147:AW147"/>
    <mergeCell ref="O147:S147"/>
    <mergeCell ref="T147:AB147"/>
    <mergeCell ref="J149:N149"/>
    <mergeCell ref="AC149:AF149"/>
    <mergeCell ref="AG149:AJ149"/>
    <mergeCell ref="AK149:AN149"/>
    <mergeCell ref="AO148:AR148"/>
    <mergeCell ref="AS148:AW148"/>
    <mergeCell ref="O148:S148"/>
    <mergeCell ref="T148:AB148"/>
    <mergeCell ref="J148:N148"/>
    <mergeCell ref="AC148:AF148"/>
    <mergeCell ref="AC150:AF150"/>
    <mergeCell ref="AG150:AJ150"/>
    <mergeCell ref="AK150:AN150"/>
    <mergeCell ref="AO149:AR149"/>
    <mergeCell ref="AS149:AW149"/>
    <mergeCell ref="O149:S149"/>
    <mergeCell ref="T149:AB149"/>
    <mergeCell ref="Z187:AA187"/>
    <mergeCell ref="K187:L187"/>
    <mergeCell ref="V186:V187"/>
    <mergeCell ref="Q186:R186"/>
    <mergeCell ref="AF162:AL162"/>
    <mergeCell ref="Y159:AE159"/>
    <mergeCell ref="AF159:AL159"/>
    <mergeCell ref="Y160:AE160"/>
    <mergeCell ref="Y161:AE161"/>
    <mergeCell ref="AF161:AL161"/>
    <mergeCell ref="AF187:AG187"/>
    <mergeCell ref="AE186:AE187"/>
    <mergeCell ref="W187:X187"/>
    <mergeCell ref="AC187:AD187"/>
    <mergeCell ref="Y186:Y187"/>
    <mergeCell ref="E186:F186"/>
    <mergeCell ref="AC186:AD186"/>
    <mergeCell ref="P186:P187"/>
    <mergeCell ref="E187:F187"/>
    <mergeCell ref="H187:I187"/>
    <mergeCell ref="AF186:AG186"/>
    <mergeCell ref="AF165:AL165"/>
    <mergeCell ref="Y166:AE166"/>
    <mergeCell ref="AF171:AL171"/>
    <mergeCell ref="Y171:AE171"/>
    <mergeCell ref="T186:U186"/>
    <mergeCell ref="Y167:AE167"/>
    <mergeCell ref="AF166:AL166"/>
    <mergeCell ref="AF173:AL173"/>
    <mergeCell ref="Z186:AA186"/>
    <mergeCell ref="AI186:AJ186"/>
    <mergeCell ref="AF167:AL167"/>
    <mergeCell ref="AF174:AL174"/>
    <mergeCell ref="W186:X186"/>
    <mergeCell ref="AF169:AL169"/>
    <mergeCell ref="AF164:AL164"/>
    <mergeCell ref="AF172:AL172"/>
    <mergeCell ref="Y165:AE165"/>
    <mergeCell ref="AB186:AB187"/>
    <mergeCell ref="Y174:AE174"/>
    <mergeCell ref="N187:O187"/>
    <mergeCell ref="K186:L186"/>
    <mergeCell ref="F167:X167"/>
    <mergeCell ref="M186:M187"/>
    <mergeCell ref="F174:X174"/>
    <mergeCell ref="F175:X175"/>
    <mergeCell ref="T187:U187"/>
    <mergeCell ref="H186:I186"/>
    <mergeCell ref="N186:O186"/>
    <mergeCell ref="E181:K181"/>
    <mergeCell ref="S186:S187"/>
    <mergeCell ref="E79:AO83"/>
    <mergeCell ref="E72:AO74"/>
    <mergeCell ref="Y162:AE162"/>
    <mergeCell ref="Y170:AE170"/>
    <mergeCell ref="Y169:AE169"/>
    <mergeCell ref="G186:G187"/>
    <mergeCell ref="J186:J187"/>
    <mergeCell ref="Q187:R187"/>
    <mergeCell ref="Y163:AE163"/>
    <mergeCell ref="AU5:AW5"/>
    <mergeCell ref="AQ72:AW74"/>
    <mergeCell ref="AF163:AL163"/>
    <mergeCell ref="Y164:AE164"/>
    <mergeCell ref="F160:X160"/>
    <mergeCell ref="AO150:AR150"/>
    <mergeCell ref="AS150:AW150"/>
    <mergeCell ref="O150:S150"/>
    <mergeCell ref="T150:AB150"/>
    <mergeCell ref="J150:N150"/>
    <mergeCell ref="AF168:AL168"/>
    <mergeCell ref="F168:X168"/>
    <mergeCell ref="AF160:AL160"/>
    <mergeCell ref="F164:X164"/>
    <mergeCell ref="F165:X165"/>
    <mergeCell ref="F166:X166"/>
    <mergeCell ref="F161:X161"/>
    <mergeCell ref="E157:N157"/>
    <mergeCell ref="O157:Q157"/>
    <mergeCell ref="F162:X162"/>
    <mergeCell ref="F163:X163"/>
    <mergeCell ref="AF175:AL175"/>
    <mergeCell ref="Y175:AE175"/>
    <mergeCell ref="F172:X172"/>
    <mergeCell ref="F169:X169"/>
    <mergeCell ref="F170:X170"/>
    <mergeCell ref="Y168:AE168"/>
    <mergeCell ref="Y176:AE176"/>
    <mergeCell ref="AF176:AL176"/>
    <mergeCell ref="F176:X176"/>
    <mergeCell ref="AF170:AL170"/>
    <mergeCell ref="Y173:AE173"/>
    <mergeCell ref="Y172:AE172"/>
    <mergeCell ref="F171:X171"/>
    <mergeCell ref="F173:X173"/>
  </mergeCells>
  <conditionalFormatting sqref="AL12">
    <cfRule type="expression" priority="667" dxfId="95" stopIfTrue="1">
      <formula>NOT(Q_PB_Diger)</formula>
    </cfRule>
  </conditionalFormatting>
  <conditionalFormatting sqref="AG121:AN121">
    <cfRule type="expression" priority="669" dxfId="96" stopIfTrue="1">
      <formula>$BA$121</formula>
    </cfRule>
  </conditionalFormatting>
  <conditionalFormatting sqref="AK122:AN122">
    <cfRule type="expression" priority="670" dxfId="96" stopIfTrue="1">
      <formula>$BA$122</formula>
    </cfRule>
  </conditionalFormatting>
  <conditionalFormatting sqref="AK123:AN123">
    <cfRule type="expression" priority="671" dxfId="96" stopIfTrue="1">
      <formula>$BA$123</formula>
    </cfRule>
  </conditionalFormatting>
  <conditionalFormatting sqref="AK124:AN124">
    <cfRule type="expression" priority="672" dxfId="96" stopIfTrue="1">
      <formula>$BA$124</formula>
    </cfRule>
  </conditionalFormatting>
  <conditionalFormatting sqref="AK125:AN125">
    <cfRule type="expression" priority="673" dxfId="96" stopIfTrue="1">
      <formula>$BA$125</formula>
    </cfRule>
  </conditionalFormatting>
  <conditionalFormatting sqref="AK126:AN126">
    <cfRule type="expression" priority="674" dxfId="96" stopIfTrue="1">
      <formula>$BA$126</formula>
    </cfRule>
  </conditionalFormatting>
  <conditionalFormatting sqref="AK127:AN127">
    <cfRule type="expression" priority="675" dxfId="96" stopIfTrue="1">
      <formula>$BA$127</formula>
    </cfRule>
  </conditionalFormatting>
  <conditionalFormatting sqref="AK128:AN128">
    <cfRule type="expression" priority="676" dxfId="96" stopIfTrue="1">
      <formula>$BA$128</formula>
    </cfRule>
  </conditionalFormatting>
  <conditionalFormatting sqref="AK129:AN129">
    <cfRule type="expression" priority="677" dxfId="96" stopIfTrue="1">
      <formula>$BA$129</formula>
    </cfRule>
  </conditionalFormatting>
  <conditionalFormatting sqref="AK130:AN130">
    <cfRule type="expression" priority="678" dxfId="96" stopIfTrue="1">
      <formula>$BA$130</formula>
    </cfRule>
  </conditionalFormatting>
  <conditionalFormatting sqref="AK131:AN131">
    <cfRule type="expression" priority="679" dxfId="96" stopIfTrue="1">
      <formula>$BA$131</formula>
    </cfRule>
  </conditionalFormatting>
  <conditionalFormatting sqref="AK132:AN132">
    <cfRule type="expression" priority="680" dxfId="96" stopIfTrue="1">
      <formula>$BA$132</formula>
    </cfRule>
  </conditionalFormatting>
  <conditionalFormatting sqref="AK133:AN133">
    <cfRule type="expression" priority="681" dxfId="96" stopIfTrue="1">
      <formula>$BA$133</formula>
    </cfRule>
  </conditionalFormatting>
  <conditionalFormatting sqref="AK134:AN134">
    <cfRule type="expression" priority="682" dxfId="96" stopIfTrue="1">
      <formula>$BA$134</formula>
    </cfRule>
  </conditionalFormatting>
  <conditionalFormatting sqref="AK135:AN135">
    <cfRule type="expression" priority="683" dxfId="96" stopIfTrue="1">
      <formula>$BA$135</formula>
    </cfRule>
  </conditionalFormatting>
  <conditionalFormatting sqref="AK136:AN136">
    <cfRule type="expression" priority="684" dxfId="96" stopIfTrue="1">
      <formula>$BA$136</formula>
    </cfRule>
  </conditionalFormatting>
  <conditionalFormatting sqref="AK137:AN137">
    <cfRule type="expression" priority="685" dxfId="96" stopIfTrue="1">
      <formula>$BA$137</formula>
    </cfRule>
  </conditionalFormatting>
  <conditionalFormatting sqref="AK138:AN138">
    <cfRule type="expression" priority="686" dxfId="96" stopIfTrue="1">
      <formula>$BA$138</formula>
    </cfRule>
  </conditionalFormatting>
  <conditionalFormatting sqref="AK139:AN139">
    <cfRule type="expression" priority="687" dxfId="96" stopIfTrue="1">
      <formula>$BA$139</formula>
    </cfRule>
  </conditionalFormatting>
  <conditionalFormatting sqref="AK140:AN140">
    <cfRule type="expression" priority="688" dxfId="96" stopIfTrue="1">
      <formula>$BA$140</formula>
    </cfRule>
  </conditionalFormatting>
  <conditionalFormatting sqref="AK141:AN141">
    <cfRule type="expression" priority="689" dxfId="96" stopIfTrue="1">
      <formula>$BA$141</formula>
    </cfRule>
  </conditionalFormatting>
  <conditionalFormatting sqref="AK142:AN142">
    <cfRule type="expression" priority="690" dxfId="96" stopIfTrue="1">
      <formula>$BA$142</formula>
    </cfRule>
  </conditionalFormatting>
  <conditionalFormatting sqref="AK143:AN143">
    <cfRule type="expression" priority="691" dxfId="96" stopIfTrue="1">
      <formula>$BA$143</formula>
    </cfRule>
  </conditionalFormatting>
  <conditionalFormatting sqref="AK144:AN144">
    <cfRule type="expression" priority="692" dxfId="96" stopIfTrue="1">
      <formula>$BA$144</formula>
    </cfRule>
  </conditionalFormatting>
  <conditionalFormatting sqref="AK145:AN145">
    <cfRule type="expression" priority="693" dxfId="96" stopIfTrue="1">
      <formula>$BA$145</formula>
    </cfRule>
  </conditionalFormatting>
  <conditionalFormatting sqref="AK146:AN146">
    <cfRule type="expression" priority="694" dxfId="96" stopIfTrue="1">
      <formula>$BA$146</formula>
    </cfRule>
  </conditionalFormatting>
  <conditionalFormatting sqref="AK147:AN147">
    <cfRule type="expression" priority="695" dxfId="96" stopIfTrue="1">
      <formula>$BA$147</formula>
    </cfRule>
  </conditionalFormatting>
  <conditionalFormatting sqref="AK148:AN148">
    <cfRule type="expression" priority="696" dxfId="96" stopIfTrue="1">
      <formula>$BA$148</formula>
    </cfRule>
  </conditionalFormatting>
  <conditionalFormatting sqref="AK149:AN149">
    <cfRule type="expression" priority="697" dxfId="96" stopIfTrue="1">
      <formula>$BA$149</formula>
    </cfRule>
  </conditionalFormatting>
  <conditionalFormatting sqref="AK150:AN150">
    <cfRule type="expression" priority="698" dxfId="96" stopIfTrue="1">
      <formula>$BA$150</formula>
    </cfRule>
  </conditionalFormatting>
  <conditionalFormatting sqref="O129:S129">
    <cfRule type="expression" priority="254" dxfId="97" stopIfTrue="1">
      <formula>$BA$129</formula>
    </cfRule>
  </conditionalFormatting>
  <conditionalFormatting sqref="O130:S130">
    <cfRule type="expression" priority="253" dxfId="97" stopIfTrue="1">
      <formula>$BA$130</formula>
    </cfRule>
  </conditionalFormatting>
  <conditionalFormatting sqref="O131:S131">
    <cfRule type="expression" priority="252" dxfId="97" stopIfTrue="1">
      <formula>$BA$131</formula>
    </cfRule>
  </conditionalFormatting>
  <conditionalFormatting sqref="O132:S132">
    <cfRule type="expression" priority="251" dxfId="97" stopIfTrue="1">
      <formula>$BA$132</formula>
    </cfRule>
  </conditionalFormatting>
  <conditionalFormatting sqref="O133:S133">
    <cfRule type="expression" priority="250" dxfId="97" stopIfTrue="1">
      <formula>$BA$133</formula>
    </cfRule>
  </conditionalFormatting>
  <conditionalFormatting sqref="O134:S134">
    <cfRule type="expression" priority="249" dxfId="97" stopIfTrue="1">
      <formula>$BA$134</formula>
    </cfRule>
  </conditionalFormatting>
  <conditionalFormatting sqref="O135:S135">
    <cfRule type="expression" priority="248" dxfId="97" stopIfTrue="1">
      <formula>$BA$135</formula>
    </cfRule>
  </conditionalFormatting>
  <conditionalFormatting sqref="O136:S136">
    <cfRule type="expression" priority="247" dxfId="97" stopIfTrue="1">
      <formula>$BA$136</formula>
    </cfRule>
  </conditionalFormatting>
  <conditionalFormatting sqref="O137:S137">
    <cfRule type="expression" priority="246" dxfId="97" stopIfTrue="1">
      <formula>$BA$137</formula>
    </cfRule>
  </conditionalFormatting>
  <conditionalFormatting sqref="O138:S138">
    <cfRule type="expression" priority="245" dxfId="97" stopIfTrue="1">
      <formula>$BA$138</formula>
    </cfRule>
  </conditionalFormatting>
  <conditionalFormatting sqref="O139:S139">
    <cfRule type="expression" priority="244" dxfId="97" stopIfTrue="1">
      <formula>$BA$139</formula>
    </cfRule>
  </conditionalFormatting>
  <conditionalFormatting sqref="O140:S140">
    <cfRule type="expression" priority="243" dxfId="97" stopIfTrue="1">
      <formula>$BA$140</formula>
    </cfRule>
  </conditionalFormatting>
  <conditionalFormatting sqref="O141:S141">
    <cfRule type="expression" priority="242" dxfId="97" stopIfTrue="1">
      <formula>$BA$141</formula>
    </cfRule>
  </conditionalFormatting>
  <conditionalFormatting sqref="O142:S142">
    <cfRule type="expression" priority="241" dxfId="97" stopIfTrue="1">
      <formula>$BA$142</formula>
    </cfRule>
  </conditionalFormatting>
  <conditionalFormatting sqref="O143:S143">
    <cfRule type="expression" priority="240" dxfId="97" stopIfTrue="1">
      <formula>$BA$143</formula>
    </cfRule>
  </conditionalFormatting>
  <conditionalFormatting sqref="O144:S144">
    <cfRule type="expression" priority="239" dxfId="97" stopIfTrue="1">
      <formula>$BA$144</formula>
    </cfRule>
  </conditionalFormatting>
  <conditionalFormatting sqref="O145:S145">
    <cfRule type="expression" priority="238" dxfId="97" stopIfTrue="1">
      <formula>$BA$145</formula>
    </cfRule>
  </conditionalFormatting>
  <conditionalFormatting sqref="O146:S146">
    <cfRule type="expression" priority="237" dxfId="97" stopIfTrue="1">
      <formula>$BA$146</formula>
    </cfRule>
  </conditionalFormatting>
  <conditionalFormatting sqref="O147:S147">
    <cfRule type="expression" priority="236" dxfId="97" stopIfTrue="1">
      <formula>$BA$147</formula>
    </cfRule>
  </conditionalFormatting>
  <conditionalFormatting sqref="O148:S148">
    <cfRule type="expression" priority="235" dxfId="97" stopIfTrue="1">
      <formula>$BA$148</formula>
    </cfRule>
  </conditionalFormatting>
  <conditionalFormatting sqref="O149:S149">
    <cfRule type="expression" priority="234" dxfId="97" stopIfTrue="1">
      <formula>$BA$149</formula>
    </cfRule>
  </conditionalFormatting>
  <conditionalFormatting sqref="O150:S150">
    <cfRule type="expression" priority="233" dxfId="97" stopIfTrue="1">
      <formula>$BA$150</formula>
    </cfRule>
  </conditionalFormatting>
  <conditionalFormatting sqref="I97:R97 I99:R99 I101:R101">
    <cfRule type="expression" priority="62" dxfId="95" stopIfTrue="1">
      <formula>$E$97=""</formula>
    </cfRule>
  </conditionalFormatting>
  <conditionalFormatting sqref="Y162:AE163 Y168:AE171 Y173:AE173 Y172 Y174 Y166:AE166">
    <cfRule type="cellIs" priority="61" dxfId="98" operator="equal" stopIfTrue="1">
      <formula>0</formula>
    </cfRule>
  </conditionalFormatting>
  <conditionalFormatting sqref="O128:S128">
    <cfRule type="expression" priority="53" dxfId="97" stopIfTrue="1">
      <formula>$BA$128</formula>
    </cfRule>
  </conditionalFormatting>
  <conditionalFormatting sqref="Y167:AE167">
    <cfRule type="cellIs" priority="52" dxfId="98" operator="equal" stopIfTrue="1">
      <formula>0</formula>
    </cfRule>
  </conditionalFormatting>
  <conditionalFormatting sqref="Y176:AE176">
    <cfRule type="cellIs" priority="51" dxfId="98" operator="equal" stopIfTrue="1">
      <formula>0</formula>
    </cfRule>
  </conditionalFormatting>
  <conditionalFormatting sqref="Y175:AE175">
    <cfRule type="cellIs" priority="46" dxfId="98" operator="equal" stopIfTrue="1">
      <formula>0</formula>
    </cfRule>
  </conditionalFormatting>
  <conditionalFormatting sqref="AG122:AJ122">
    <cfRule type="expression" priority="37" dxfId="96" stopIfTrue="1">
      <formula>$BA$122</formula>
    </cfRule>
  </conditionalFormatting>
  <conditionalFormatting sqref="AG123:AJ123">
    <cfRule type="expression" priority="36" dxfId="96" stopIfTrue="1">
      <formula>$BA$123</formula>
    </cfRule>
  </conditionalFormatting>
  <conditionalFormatting sqref="AG124:AJ124">
    <cfRule type="expression" priority="34" dxfId="96" stopIfTrue="1">
      <formula>$BA$124</formula>
    </cfRule>
  </conditionalFormatting>
  <conditionalFormatting sqref="AG125:AJ125">
    <cfRule type="expression" priority="33" dxfId="96" stopIfTrue="1">
      <formula>$BA$125</formula>
    </cfRule>
  </conditionalFormatting>
  <conditionalFormatting sqref="AG126:AJ126">
    <cfRule type="expression" priority="32" dxfId="96" stopIfTrue="1">
      <formula>$BA$126</formula>
    </cfRule>
  </conditionalFormatting>
  <conditionalFormatting sqref="AG127:AJ127">
    <cfRule type="expression" priority="31" dxfId="96" stopIfTrue="1">
      <formula>$BA$127</formula>
    </cfRule>
  </conditionalFormatting>
  <conditionalFormatting sqref="AG128:AJ128">
    <cfRule type="expression" priority="30" dxfId="96" stopIfTrue="1">
      <formula>$BA$128</formula>
    </cfRule>
  </conditionalFormatting>
  <conditionalFormatting sqref="AG129:AJ129">
    <cfRule type="expression" priority="29" dxfId="96" stopIfTrue="1">
      <formula>$BA$129</formula>
    </cfRule>
  </conditionalFormatting>
  <conditionalFormatting sqref="AG130:AJ130">
    <cfRule type="expression" priority="28" dxfId="96" stopIfTrue="1">
      <formula>$BA$130</formula>
    </cfRule>
  </conditionalFormatting>
  <conditionalFormatting sqref="AG131:AJ131">
    <cfRule type="expression" priority="27" dxfId="96" stopIfTrue="1">
      <formula>$BA$131</formula>
    </cfRule>
  </conditionalFormatting>
  <conditionalFormatting sqref="AG132:AJ132">
    <cfRule type="expression" priority="26" dxfId="96" stopIfTrue="1">
      <formula>$BA$132</formula>
    </cfRule>
  </conditionalFormatting>
  <conditionalFormatting sqref="AG133:AJ133">
    <cfRule type="expression" priority="25" dxfId="96" stopIfTrue="1">
      <formula>$BA$133</formula>
    </cfRule>
  </conditionalFormatting>
  <conditionalFormatting sqref="AG134:AJ134">
    <cfRule type="expression" priority="24" dxfId="96" stopIfTrue="1">
      <formula>$BA$134</formula>
    </cfRule>
  </conditionalFormatting>
  <conditionalFormatting sqref="AG135:AJ135">
    <cfRule type="expression" priority="23" dxfId="96" stopIfTrue="1">
      <formula>$BA$135</formula>
    </cfRule>
  </conditionalFormatting>
  <conditionalFormatting sqref="AG136:AJ136">
    <cfRule type="expression" priority="22" dxfId="96" stopIfTrue="1">
      <formula>$BA$136</formula>
    </cfRule>
  </conditionalFormatting>
  <conditionalFormatting sqref="AG137:AJ137">
    <cfRule type="expression" priority="21" dxfId="96" stopIfTrue="1">
      <formula>$BA$137</formula>
    </cfRule>
  </conditionalFormatting>
  <conditionalFormatting sqref="AG138:AJ138">
    <cfRule type="expression" priority="20" dxfId="96" stopIfTrue="1">
      <formula>$BA$138</formula>
    </cfRule>
  </conditionalFormatting>
  <conditionalFormatting sqref="AG139:AJ139">
    <cfRule type="expression" priority="19" dxfId="96" stopIfTrue="1">
      <formula>$BA$139</formula>
    </cfRule>
  </conditionalFormatting>
  <conditionalFormatting sqref="AG140:AJ140">
    <cfRule type="expression" priority="18" dxfId="96" stopIfTrue="1">
      <formula>$BA$140</formula>
    </cfRule>
  </conditionalFormatting>
  <conditionalFormatting sqref="AG142:AJ142">
    <cfRule type="expression" priority="17" dxfId="96" stopIfTrue="1">
      <formula>$BA$142</formula>
    </cfRule>
  </conditionalFormatting>
  <conditionalFormatting sqref="AG141:AJ141">
    <cfRule type="expression" priority="16" dxfId="96" stopIfTrue="1">
      <formula>$BA$141</formula>
    </cfRule>
  </conditionalFormatting>
  <conditionalFormatting sqref="AG143:AJ143">
    <cfRule type="expression" priority="15" dxfId="96" stopIfTrue="1">
      <formula>$BA$143</formula>
    </cfRule>
  </conditionalFormatting>
  <conditionalFormatting sqref="AG144:AJ144">
    <cfRule type="expression" priority="14" dxfId="96" stopIfTrue="1">
      <formula>$BA$144</formula>
    </cfRule>
  </conditionalFormatting>
  <conditionalFormatting sqref="AG145:AJ145">
    <cfRule type="expression" priority="13" dxfId="96" stopIfTrue="1">
      <formula>$BA$145</formula>
    </cfRule>
  </conditionalFormatting>
  <conditionalFormatting sqref="AG146:AJ146">
    <cfRule type="expression" priority="12" dxfId="96" stopIfTrue="1">
      <formula>$BA$146</formula>
    </cfRule>
  </conditionalFormatting>
  <conditionalFormatting sqref="AG147:AJ147">
    <cfRule type="expression" priority="11" dxfId="96" stopIfTrue="1">
      <formula>$BA$147</formula>
    </cfRule>
  </conditionalFormatting>
  <conditionalFormatting sqref="AG148:AJ148">
    <cfRule type="expression" priority="10" dxfId="96" stopIfTrue="1">
      <formula>$BA$148</formula>
    </cfRule>
  </conditionalFormatting>
  <conditionalFormatting sqref="AG149:AJ149">
    <cfRule type="expression" priority="9" dxfId="96" stopIfTrue="1">
      <formula>$BA$149</formula>
    </cfRule>
  </conditionalFormatting>
  <conditionalFormatting sqref="AG150:AJ150">
    <cfRule type="expression" priority="8" dxfId="96" stopIfTrue="1">
      <formula>$BA$150</formula>
    </cfRule>
  </conditionalFormatting>
  <conditionalFormatting sqref="O121:S121">
    <cfRule type="expression" priority="7" dxfId="97" stopIfTrue="1">
      <formula>$BA$121</formula>
    </cfRule>
  </conditionalFormatting>
  <conditionalFormatting sqref="O122:S122">
    <cfRule type="expression" priority="6" dxfId="97" stopIfTrue="1">
      <formula>$BA$122</formula>
    </cfRule>
  </conditionalFormatting>
  <conditionalFormatting sqref="O123:S123">
    <cfRule type="expression" priority="5" dxfId="97" stopIfTrue="1">
      <formula>$BA$123</formula>
    </cfRule>
  </conditionalFormatting>
  <conditionalFormatting sqref="O124:S124">
    <cfRule type="expression" priority="4" dxfId="97" stopIfTrue="1">
      <formula>$BA$124</formula>
    </cfRule>
  </conditionalFormatting>
  <conditionalFormatting sqref="O125:S125">
    <cfRule type="expression" priority="3" dxfId="97" stopIfTrue="1">
      <formula>$BA$125</formula>
    </cfRule>
  </conditionalFormatting>
  <conditionalFormatting sqref="O126:S126">
    <cfRule type="expression" priority="2" dxfId="97" stopIfTrue="1">
      <formula>$BA$126</formula>
    </cfRule>
  </conditionalFormatting>
  <conditionalFormatting sqref="O127:S127">
    <cfRule type="expression" priority="1" dxfId="97" stopIfTrue="1">
      <formula>$BA$127</formula>
    </cfRule>
  </conditionalFormatting>
  <dataValidations count="12">
    <dataValidation type="list" allowBlank="1" showInputMessage="1" showErrorMessage="1" sqref="I97:I98 AF31:AF32 K31:O32 I31:I32 BK71:BQ71 AH31:AL32 K88:O89 I88:I89 K97:O98 O121:S150">
      <formula1>L_Unvan</formula1>
    </dataValidation>
    <dataValidation type="list" allowBlank="1" showInputMessage="1" showErrorMessage="1" sqref="O57:Q57">
      <formula1>L_Sure</formula1>
    </dataValidation>
    <dataValidation type="list" allowBlank="1" showInputMessage="1" showErrorMessage="1" sqref="H19:Z19">
      <formula1>IF($BS$5=6,L_Diger,INDIRECT("L_0"&amp;$BS$5))</formula1>
    </dataValidation>
    <dataValidation type="list" allowBlank="1" showInputMessage="1" showErrorMessage="1" sqref="H17:Z17">
      <formula1>L_Fakulte</formula1>
    </dataValidation>
    <dataValidation type="list" allowBlank="1" showInputMessage="1" showErrorMessage="1" sqref="W12:Z12">
      <formula1>L_ParaBirimi</formula1>
    </dataValidation>
    <dataValidation type="date" allowBlank="1" showInputMessage="1" showErrorMessage="1" sqref="K53:Q53 K55:Q55">
      <formula1>36526</formula1>
      <formula2>43831</formula2>
    </dataValidation>
    <dataValidation type="list" allowBlank="1" showInputMessage="1" showErrorMessage="1" sqref="J121:N150">
      <formula1>L_Tip</formula1>
    </dataValidation>
    <dataValidation type="list" allowBlank="1" showInputMessage="1" showErrorMessage="1" sqref="E121:E150">
      <formula1>L_Gorevi</formula1>
    </dataValidation>
    <dataValidation type="decimal" allowBlank="1" showInputMessage="1" showErrorMessage="1" sqref="AC121:AJ150">
      <formula1>0</formula1>
      <formula2>1000000000</formula2>
    </dataValidation>
    <dataValidation type="list" allowBlank="1" showInputMessage="1" showErrorMessage="1" sqref="I48:R48">
      <formula1>L_KurulusTipi</formula1>
    </dataValidation>
    <dataValidation type="list" allowBlank="1" showInputMessage="1" showErrorMessage="1" sqref="E67:K67">
      <formula1>L_ArGe</formula1>
    </dataValidation>
    <dataValidation type="list" allowBlank="1" showInputMessage="1" showErrorMessage="1" sqref="O157:Q157">
      <formula1>L_KDV</formula1>
    </dataValidation>
  </dataValidations>
  <hyperlinks>
    <hyperlink ref="D7" r:id="rId1" display="abal@metu.edu.tr"/>
  </hyperlinks>
  <printOptions/>
  <pageMargins left="0.7480314960629921" right="0.7480314960629921" top="0.984251968503937" bottom="0.984251968503937" header="0.5118110236220472" footer="0.5118110236220472"/>
  <pageSetup horizontalDpi="300" verticalDpi="300" orientation="portrait" paperSize="9" scale="69" r:id="rId2"/>
  <ignoredErrors>
    <ignoredError sqref="D60 D12 D15 D22 D26 D38 D51 D65 D70 D77 D86 D95 D104 D110 D153 E160:E165 E168:E173" numberStoredAsText="1"/>
  </ignoredErrors>
</worksheet>
</file>

<file path=xl/worksheets/sheet10.xml><?xml version="1.0" encoding="utf-8"?>
<worksheet xmlns="http://schemas.openxmlformats.org/spreadsheetml/2006/main" xmlns:r="http://schemas.openxmlformats.org/officeDocument/2006/relationships">
  <sheetPr codeName="Sayfa11"/>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166</v>
      </c>
      <c r="AG2" s="8"/>
    </row>
    <row r="3" spans="1:33" ht="14.25" customHeight="1">
      <c r="A3" s="26"/>
      <c r="B3" s="46"/>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67"/>
    </row>
    <row r="4" spans="1:33" ht="14.25" customHeight="1">
      <c r="A4" s="26"/>
      <c r="B4" s="276" t="str">
        <f>"TABLO 2"&amp;"-c"&amp;": PROJEDE GÖREV ALAN SÖZLEŞMELİ PERSONEL VE İLGİLİ ÖDEMELER"</f>
        <v>TABLO 2-c: PROJEDE GÖREV ALAN SÖZLEŞMELİ PERSONEL VE İLGİLİ ÖDEMELER</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8"/>
    </row>
    <row r="5" spans="1:33" ht="14.25" customHeight="1">
      <c r="A5" s="26"/>
      <c r="B5" s="297" t="s">
        <v>86</v>
      </c>
      <c r="C5" s="297"/>
      <c r="D5" s="297"/>
      <c r="E5" s="297"/>
      <c r="F5" s="297"/>
      <c r="G5" s="297"/>
      <c r="H5" s="297"/>
      <c r="I5" s="297"/>
      <c r="J5" s="297"/>
      <c r="K5" s="291">
        <v>1</v>
      </c>
      <c r="L5" s="291"/>
      <c r="M5" s="291"/>
      <c r="N5" s="291"/>
      <c r="O5" s="291"/>
      <c r="P5" s="291">
        <v>2</v>
      </c>
      <c r="Q5" s="291"/>
      <c r="R5" s="291"/>
      <c r="S5" s="291"/>
      <c r="T5" s="291"/>
      <c r="U5" s="291" t="s">
        <v>156</v>
      </c>
      <c r="V5" s="291"/>
      <c r="W5" s="291"/>
      <c r="X5" s="291"/>
      <c r="Y5" s="291"/>
      <c r="Z5" s="296">
        <v>4</v>
      </c>
      <c r="AA5" s="296"/>
      <c r="AB5" s="296"/>
      <c r="AC5" s="291" t="s">
        <v>157</v>
      </c>
      <c r="AD5" s="291"/>
      <c r="AE5" s="291"/>
      <c r="AF5" s="291"/>
      <c r="AG5" s="291"/>
    </row>
    <row r="6" spans="1:33" ht="14.25" customHeight="1">
      <c r="A6" s="26"/>
      <c r="B6" s="297"/>
      <c r="C6" s="297"/>
      <c r="D6" s="297"/>
      <c r="E6" s="297"/>
      <c r="F6" s="297"/>
      <c r="G6" s="297"/>
      <c r="H6" s="297"/>
      <c r="I6" s="297"/>
      <c r="J6" s="297"/>
      <c r="K6" s="295" t="str">
        <f>"Alacağı Brüt Ücret"&amp;CHAR(10)&amp;"("&amp;ParaBirimi&amp;"/Ay)"</f>
        <v>Alacağı Brüt Ücret
(TL/Ay)</v>
      </c>
      <c r="L6" s="295"/>
      <c r="M6" s="295"/>
      <c r="N6" s="295"/>
      <c r="O6" s="295"/>
      <c r="P6" s="295" t="str">
        <f>"İşveren"&amp;CHAR(10)&amp;"Hisseleri*"&amp;CHAR(10)&amp;"("&amp;ParaBirimi&amp;"/Ay)"</f>
        <v>İşveren
Hisseleri*
(TL/Ay)</v>
      </c>
      <c r="Q6" s="295"/>
      <c r="R6" s="295"/>
      <c r="S6" s="295"/>
      <c r="T6" s="295"/>
      <c r="U6" s="295" t="str">
        <f>"Proje"&amp;CHAR(10)&amp;"Hesabına"&amp;CHAR(10)&amp;"Masraf"&amp;CHAR(10)&amp;"Kaydedilecek"&amp;CHAR(10)&amp;"Tutar"&amp;CHAR(10)&amp;"("&amp;ParaBirimi&amp;"/Ay)"</f>
        <v>Proje
Hesabına
Masraf
Kaydedilecek
Tutar
(TL/Ay)</v>
      </c>
      <c r="V6" s="295"/>
      <c r="W6" s="295"/>
      <c r="X6" s="295"/>
      <c r="Y6" s="295"/>
      <c r="Z6" s="295" t="s">
        <v>103</v>
      </c>
      <c r="AA6" s="296"/>
      <c r="AB6" s="296"/>
      <c r="AC6" s="295" t="str">
        <f>"Proje Maliyetine"&amp;CHAR(10)&amp;"Girecek Tutar"&amp;CHAR(10)&amp;"("&amp;ParaBirimi&amp;")"</f>
        <v>Proje Maliyetine
Girecek Tutar
(TL)</v>
      </c>
      <c r="AD6" s="295"/>
      <c r="AE6" s="295"/>
      <c r="AF6" s="295"/>
      <c r="AG6" s="295"/>
    </row>
    <row r="7" spans="1:33" ht="14.25" customHeight="1">
      <c r="A7" s="26"/>
      <c r="B7" s="297"/>
      <c r="C7" s="297"/>
      <c r="D7" s="297"/>
      <c r="E7" s="297"/>
      <c r="F7" s="297"/>
      <c r="G7" s="297"/>
      <c r="H7" s="297"/>
      <c r="I7" s="297"/>
      <c r="J7" s="297"/>
      <c r="K7" s="295"/>
      <c r="L7" s="295"/>
      <c r="M7" s="295"/>
      <c r="N7" s="295"/>
      <c r="O7" s="295"/>
      <c r="P7" s="295"/>
      <c r="Q7" s="295"/>
      <c r="R7" s="295"/>
      <c r="S7" s="295"/>
      <c r="T7" s="295"/>
      <c r="U7" s="295"/>
      <c r="V7" s="295"/>
      <c r="W7" s="295"/>
      <c r="X7" s="295"/>
      <c r="Y7" s="295"/>
      <c r="Z7" s="296"/>
      <c r="AA7" s="296"/>
      <c r="AB7" s="296"/>
      <c r="AC7" s="295"/>
      <c r="AD7" s="295"/>
      <c r="AE7" s="295"/>
      <c r="AF7" s="295"/>
      <c r="AG7" s="295"/>
    </row>
    <row r="8" spans="1:33" ht="14.25" customHeight="1">
      <c r="A8" s="26"/>
      <c r="B8" s="297"/>
      <c r="C8" s="297"/>
      <c r="D8" s="297"/>
      <c r="E8" s="297"/>
      <c r="F8" s="297"/>
      <c r="G8" s="297"/>
      <c r="H8" s="297"/>
      <c r="I8" s="297"/>
      <c r="J8" s="297"/>
      <c r="K8" s="295"/>
      <c r="L8" s="295"/>
      <c r="M8" s="295"/>
      <c r="N8" s="295"/>
      <c r="O8" s="295"/>
      <c r="P8" s="295"/>
      <c r="Q8" s="295"/>
      <c r="R8" s="295"/>
      <c r="S8" s="295"/>
      <c r="T8" s="295"/>
      <c r="U8" s="295"/>
      <c r="V8" s="295"/>
      <c r="W8" s="295"/>
      <c r="X8" s="295"/>
      <c r="Y8" s="295"/>
      <c r="Z8" s="296"/>
      <c r="AA8" s="296"/>
      <c r="AB8" s="296"/>
      <c r="AC8" s="295"/>
      <c r="AD8" s="295"/>
      <c r="AE8" s="295"/>
      <c r="AF8" s="295"/>
      <c r="AG8" s="295"/>
    </row>
    <row r="9" spans="1:33" ht="14.25" customHeight="1">
      <c r="A9" s="26"/>
      <c r="B9" s="297"/>
      <c r="C9" s="297"/>
      <c r="D9" s="297"/>
      <c r="E9" s="297"/>
      <c r="F9" s="297"/>
      <c r="G9" s="297"/>
      <c r="H9" s="297"/>
      <c r="I9" s="297"/>
      <c r="J9" s="297"/>
      <c r="K9" s="295"/>
      <c r="L9" s="295"/>
      <c r="M9" s="295"/>
      <c r="N9" s="295"/>
      <c r="O9" s="295"/>
      <c r="P9" s="295"/>
      <c r="Q9" s="295"/>
      <c r="R9" s="295"/>
      <c r="S9" s="295"/>
      <c r="T9" s="295"/>
      <c r="U9" s="295"/>
      <c r="V9" s="295"/>
      <c r="W9" s="295"/>
      <c r="X9" s="295"/>
      <c r="Y9" s="295"/>
      <c r="Z9" s="296"/>
      <c r="AA9" s="296"/>
      <c r="AB9" s="296"/>
      <c r="AC9" s="295"/>
      <c r="AD9" s="295"/>
      <c r="AE9" s="295"/>
      <c r="AF9" s="295"/>
      <c r="AG9" s="295"/>
    </row>
    <row r="10" spans="1:33" ht="14.25" customHeight="1">
      <c r="A10" s="26"/>
      <c r="B10" s="297"/>
      <c r="C10" s="297"/>
      <c r="D10" s="297"/>
      <c r="E10" s="297"/>
      <c r="F10" s="297"/>
      <c r="G10" s="297"/>
      <c r="H10" s="297"/>
      <c r="I10" s="297"/>
      <c r="J10" s="297"/>
      <c r="K10" s="295"/>
      <c r="L10" s="295"/>
      <c r="M10" s="295"/>
      <c r="N10" s="295"/>
      <c r="O10" s="295"/>
      <c r="P10" s="295"/>
      <c r="Q10" s="295"/>
      <c r="R10" s="295"/>
      <c r="S10" s="295"/>
      <c r="T10" s="295"/>
      <c r="U10" s="295"/>
      <c r="V10" s="295"/>
      <c r="W10" s="295"/>
      <c r="X10" s="295"/>
      <c r="Y10" s="295"/>
      <c r="Z10" s="296"/>
      <c r="AA10" s="296"/>
      <c r="AB10" s="296"/>
      <c r="AC10" s="295"/>
      <c r="AD10" s="295"/>
      <c r="AE10" s="295"/>
      <c r="AF10" s="295"/>
      <c r="AG10" s="295"/>
    </row>
    <row r="11" spans="1:33" ht="14.25" customHeight="1">
      <c r="A11" s="26">
        <v>31</v>
      </c>
      <c r="B11" s="294">
        <f aca="true" t="shared" si="0" ref="B11:B25">IF(Soz_Sayi&gt;=A11,IF(INDEX(VTL_AdSoyad,MATCH(A11,L_3,0),1)="","",PROPER(INDEX(VTL_AdSoyad,MATCH(A11,L_3,0),1))),"")</f>
      </c>
      <c r="C11" s="294"/>
      <c r="D11" s="294"/>
      <c r="E11" s="294"/>
      <c r="F11" s="294"/>
      <c r="G11" s="294"/>
      <c r="H11" s="294"/>
      <c r="I11" s="294"/>
      <c r="J11" s="294"/>
      <c r="K11" s="151">
        <f aca="true" t="shared" si="1" ref="K11:K25">IF(Soz_Sayi&gt;=A11,IF(INDEX(VTL_T1,MATCH(A11,L_3,0),1)="","",INDEX(VTL_T1,MATCH(A11,L_3,0),1)),"")</f>
      </c>
      <c r="L11" s="151"/>
      <c r="M11" s="151"/>
      <c r="N11" s="151"/>
      <c r="O11" s="151"/>
      <c r="P11" s="151">
        <f aca="true" t="shared" si="2" ref="P11:P25">IF(Soz_Sayi&gt;=A11,IF(INDEX(VTL_T2,MATCH(A11,L_3,0),1)="","",INDEX(VTL_T2,MATCH(A11,L_3,0),1)),"")</f>
      </c>
      <c r="Q11" s="151"/>
      <c r="R11" s="151"/>
      <c r="S11" s="151"/>
      <c r="T11" s="151"/>
      <c r="U11" s="151">
        <f aca="true" t="shared" si="3" ref="U11:U25">IF(Soz_Sayi&gt;=A11,IF(INDEX(VTL_T3,MATCH(A11,L_3,0),1)="","",INDEX(VTL_T3,MATCH(A11,L_3,0),1)),"")</f>
      </c>
      <c r="V11" s="151"/>
      <c r="W11" s="151"/>
      <c r="X11" s="151"/>
      <c r="Y11" s="151"/>
      <c r="Z11" s="213">
        <f aca="true" t="shared" si="4" ref="Z11:Z25">IF(Soz_Sayi&gt;=A11,IF(INDEX(VTL_T4,MATCH(A11,L_3,0),1)="","",INDEX(VTL_T4,MATCH(A11,L_3,0),1)),"")</f>
      </c>
      <c r="AA11" s="213"/>
      <c r="AB11" s="213"/>
      <c r="AC11" s="151">
        <f aca="true" t="shared" si="5" ref="AC11:AC25">IF(Soz_Sayi&gt;=A11,IF(INDEX(VTL_T5,MATCH(A11,L_3,0),1)="","",INDEX(VTL_T5,MATCH(A11,L_3,0),1)),"")</f>
      </c>
      <c r="AD11" s="151"/>
      <c r="AE11" s="151"/>
      <c r="AF11" s="151"/>
      <c r="AG11" s="151"/>
    </row>
    <row r="12" spans="1:33" ht="14.25" customHeight="1">
      <c r="A12" s="26">
        <v>32</v>
      </c>
      <c r="B12" s="294">
        <f t="shared" si="0"/>
      </c>
      <c r="C12" s="294"/>
      <c r="D12" s="294"/>
      <c r="E12" s="294"/>
      <c r="F12" s="294"/>
      <c r="G12" s="294"/>
      <c r="H12" s="294"/>
      <c r="I12" s="294"/>
      <c r="J12" s="294"/>
      <c r="K12" s="151">
        <f t="shared" si="1"/>
      </c>
      <c r="L12" s="151"/>
      <c r="M12" s="151"/>
      <c r="N12" s="151"/>
      <c r="O12" s="151"/>
      <c r="P12" s="151">
        <f t="shared" si="2"/>
      </c>
      <c r="Q12" s="151"/>
      <c r="R12" s="151"/>
      <c r="S12" s="151"/>
      <c r="T12" s="151"/>
      <c r="U12" s="151">
        <f t="shared" si="3"/>
      </c>
      <c r="V12" s="151"/>
      <c r="W12" s="151"/>
      <c r="X12" s="151"/>
      <c r="Y12" s="151"/>
      <c r="Z12" s="213">
        <f t="shared" si="4"/>
      </c>
      <c r="AA12" s="213"/>
      <c r="AB12" s="213"/>
      <c r="AC12" s="151">
        <f t="shared" si="5"/>
      </c>
      <c r="AD12" s="151"/>
      <c r="AE12" s="151"/>
      <c r="AF12" s="151"/>
      <c r="AG12" s="151"/>
    </row>
    <row r="13" spans="1:33" ht="14.25" customHeight="1">
      <c r="A13" s="26">
        <v>33</v>
      </c>
      <c r="B13" s="294">
        <f t="shared" si="0"/>
      </c>
      <c r="C13" s="294"/>
      <c r="D13" s="294"/>
      <c r="E13" s="294"/>
      <c r="F13" s="294"/>
      <c r="G13" s="294"/>
      <c r="H13" s="294"/>
      <c r="I13" s="294"/>
      <c r="J13" s="294"/>
      <c r="K13" s="151">
        <f t="shared" si="1"/>
      </c>
      <c r="L13" s="151"/>
      <c r="M13" s="151"/>
      <c r="N13" s="151"/>
      <c r="O13" s="151"/>
      <c r="P13" s="151">
        <f t="shared" si="2"/>
      </c>
      <c r="Q13" s="151"/>
      <c r="R13" s="151"/>
      <c r="S13" s="151"/>
      <c r="T13" s="151"/>
      <c r="U13" s="151">
        <f t="shared" si="3"/>
      </c>
      <c r="V13" s="151"/>
      <c r="W13" s="151"/>
      <c r="X13" s="151"/>
      <c r="Y13" s="151"/>
      <c r="Z13" s="213">
        <f t="shared" si="4"/>
      </c>
      <c r="AA13" s="213"/>
      <c r="AB13" s="213"/>
      <c r="AC13" s="151">
        <f t="shared" si="5"/>
      </c>
      <c r="AD13" s="151"/>
      <c r="AE13" s="151"/>
      <c r="AF13" s="151"/>
      <c r="AG13" s="151"/>
    </row>
    <row r="14" spans="1:33" ht="14.25" customHeight="1">
      <c r="A14" s="26">
        <v>34</v>
      </c>
      <c r="B14" s="294">
        <f t="shared" si="0"/>
      </c>
      <c r="C14" s="294"/>
      <c r="D14" s="294"/>
      <c r="E14" s="294"/>
      <c r="F14" s="294"/>
      <c r="G14" s="294"/>
      <c r="H14" s="294"/>
      <c r="I14" s="294"/>
      <c r="J14" s="294"/>
      <c r="K14" s="151">
        <f t="shared" si="1"/>
      </c>
      <c r="L14" s="151"/>
      <c r="M14" s="151"/>
      <c r="N14" s="151"/>
      <c r="O14" s="151"/>
      <c r="P14" s="151">
        <f t="shared" si="2"/>
      </c>
      <c r="Q14" s="151"/>
      <c r="R14" s="151"/>
      <c r="S14" s="151"/>
      <c r="T14" s="151"/>
      <c r="U14" s="151">
        <f t="shared" si="3"/>
      </c>
      <c r="V14" s="151"/>
      <c r="W14" s="151"/>
      <c r="X14" s="151"/>
      <c r="Y14" s="151"/>
      <c r="Z14" s="213">
        <f t="shared" si="4"/>
      </c>
      <c r="AA14" s="213"/>
      <c r="AB14" s="213"/>
      <c r="AC14" s="151">
        <f t="shared" si="5"/>
      </c>
      <c r="AD14" s="151"/>
      <c r="AE14" s="151"/>
      <c r="AF14" s="151"/>
      <c r="AG14" s="151"/>
    </row>
    <row r="15" spans="1:33" ht="14.25" customHeight="1">
      <c r="A15" s="26">
        <v>35</v>
      </c>
      <c r="B15" s="294">
        <f t="shared" si="0"/>
      </c>
      <c r="C15" s="294"/>
      <c r="D15" s="294"/>
      <c r="E15" s="294"/>
      <c r="F15" s="294"/>
      <c r="G15" s="294"/>
      <c r="H15" s="294"/>
      <c r="I15" s="294"/>
      <c r="J15" s="294"/>
      <c r="K15" s="151">
        <f t="shared" si="1"/>
      </c>
      <c r="L15" s="151"/>
      <c r="M15" s="151"/>
      <c r="N15" s="151"/>
      <c r="O15" s="151"/>
      <c r="P15" s="151">
        <f t="shared" si="2"/>
      </c>
      <c r="Q15" s="151"/>
      <c r="R15" s="151"/>
      <c r="S15" s="151"/>
      <c r="T15" s="151"/>
      <c r="U15" s="151">
        <f t="shared" si="3"/>
      </c>
      <c r="V15" s="151"/>
      <c r="W15" s="151"/>
      <c r="X15" s="151"/>
      <c r="Y15" s="151"/>
      <c r="Z15" s="213">
        <f t="shared" si="4"/>
      </c>
      <c r="AA15" s="213"/>
      <c r="AB15" s="213"/>
      <c r="AC15" s="151">
        <f t="shared" si="5"/>
      </c>
      <c r="AD15" s="151"/>
      <c r="AE15" s="151"/>
      <c r="AF15" s="151"/>
      <c r="AG15" s="151"/>
    </row>
    <row r="16" spans="1:33" ht="14.25" customHeight="1">
      <c r="A16" s="26">
        <v>36</v>
      </c>
      <c r="B16" s="294">
        <f t="shared" si="0"/>
      </c>
      <c r="C16" s="294"/>
      <c r="D16" s="294"/>
      <c r="E16" s="294"/>
      <c r="F16" s="294"/>
      <c r="G16" s="294"/>
      <c r="H16" s="294"/>
      <c r="I16" s="294"/>
      <c r="J16" s="294"/>
      <c r="K16" s="151">
        <f t="shared" si="1"/>
      </c>
      <c r="L16" s="151"/>
      <c r="M16" s="151"/>
      <c r="N16" s="151"/>
      <c r="O16" s="151"/>
      <c r="P16" s="151">
        <f t="shared" si="2"/>
      </c>
      <c r="Q16" s="151"/>
      <c r="R16" s="151"/>
      <c r="S16" s="151"/>
      <c r="T16" s="151"/>
      <c r="U16" s="151">
        <f t="shared" si="3"/>
      </c>
      <c r="V16" s="151"/>
      <c r="W16" s="151"/>
      <c r="X16" s="151"/>
      <c r="Y16" s="151"/>
      <c r="Z16" s="213">
        <f t="shared" si="4"/>
      </c>
      <c r="AA16" s="213"/>
      <c r="AB16" s="213"/>
      <c r="AC16" s="151">
        <f t="shared" si="5"/>
      </c>
      <c r="AD16" s="151"/>
      <c r="AE16" s="151"/>
      <c r="AF16" s="151"/>
      <c r="AG16" s="151"/>
    </row>
    <row r="17" spans="1:33" ht="14.25" customHeight="1">
      <c r="A17" s="26">
        <v>37</v>
      </c>
      <c r="B17" s="294">
        <f t="shared" si="0"/>
      </c>
      <c r="C17" s="294"/>
      <c r="D17" s="294"/>
      <c r="E17" s="294"/>
      <c r="F17" s="294"/>
      <c r="G17" s="294"/>
      <c r="H17" s="294"/>
      <c r="I17" s="294"/>
      <c r="J17" s="294"/>
      <c r="K17" s="151">
        <f t="shared" si="1"/>
      </c>
      <c r="L17" s="151"/>
      <c r="M17" s="151"/>
      <c r="N17" s="151"/>
      <c r="O17" s="151"/>
      <c r="P17" s="151">
        <f t="shared" si="2"/>
      </c>
      <c r="Q17" s="151"/>
      <c r="R17" s="151"/>
      <c r="S17" s="151"/>
      <c r="T17" s="151"/>
      <c r="U17" s="151">
        <f t="shared" si="3"/>
      </c>
      <c r="V17" s="151"/>
      <c r="W17" s="151"/>
      <c r="X17" s="151"/>
      <c r="Y17" s="151"/>
      <c r="Z17" s="213">
        <f t="shared" si="4"/>
      </c>
      <c r="AA17" s="213"/>
      <c r="AB17" s="213"/>
      <c r="AC17" s="151">
        <f t="shared" si="5"/>
      </c>
      <c r="AD17" s="151"/>
      <c r="AE17" s="151"/>
      <c r="AF17" s="151"/>
      <c r="AG17" s="151"/>
    </row>
    <row r="18" spans="1:33" ht="14.25" customHeight="1">
      <c r="A18" s="26">
        <v>38</v>
      </c>
      <c r="B18" s="294">
        <f t="shared" si="0"/>
      </c>
      <c r="C18" s="294"/>
      <c r="D18" s="294"/>
      <c r="E18" s="294"/>
      <c r="F18" s="294"/>
      <c r="G18" s="294"/>
      <c r="H18" s="294"/>
      <c r="I18" s="294"/>
      <c r="J18" s="294"/>
      <c r="K18" s="151">
        <f t="shared" si="1"/>
      </c>
      <c r="L18" s="151"/>
      <c r="M18" s="151"/>
      <c r="N18" s="151"/>
      <c r="O18" s="151"/>
      <c r="P18" s="151">
        <f t="shared" si="2"/>
      </c>
      <c r="Q18" s="151"/>
      <c r="R18" s="151"/>
      <c r="S18" s="151"/>
      <c r="T18" s="151"/>
      <c r="U18" s="151">
        <f t="shared" si="3"/>
      </c>
      <c r="V18" s="151"/>
      <c r="W18" s="151"/>
      <c r="X18" s="151"/>
      <c r="Y18" s="151"/>
      <c r="Z18" s="213">
        <f t="shared" si="4"/>
      </c>
      <c r="AA18" s="213"/>
      <c r="AB18" s="213"/>
      <c r="AC18" s="151">
        <f t="shared" si="5"/>
      </c>
      <c r="AD18" s="151"/>
      <c r="AE18" s="151"/>
      <c r="AF18" s="151"/>
      <c r="AG18" s="151"/>
    </row>
    <row r="19" spans="1:33" ht="14.25" customHeight="1">
      <c r="A19" s="26">
        <v>39</v>
      </c>
      <c r="B19" s="294">
        <f t="shared" si="0"/>
      </c>
      <c r="C19" s="294"/>
      <c r="D19" s="294"/>
      <c r="E19" s="294"/>
      <c r="F19" s="294"/>
      <c r="G19" s="294"/>
      <c r="H19" s="294"/>
      <c r="I19" s="294"/>
      <c r="J19" s="294"/>
      <c r="K19" s="151">
        <f t="shared" si="1"/>
      </c>
      <c r="L19" s="151"/>
      <c r="M19" s="151"/>
      <c r="N19" s="151"/>
      <c r="O19" s="151"/>
      <c r="P19" s="151">
        <f t="shared" si="2"/>
      </c>
      <c r="Q19" s="151"/>
      <c r="R19" s="151"/>
      <c r="S19" s="151"/>
      <c r="T19" s="151"/>
      <c r="U19" s="151">
        <f t="shared" si="3"/>
      </c>
      <c r="V19" s="151"/>
      <c r="W19" s="151"/>
      <c r="X19" s="151"/>
      <c r="Y19" s="151"/>
      <c r="Z19" s="213">
        <f t="shared" si="4"/>
      </c>
      <c r="AA19" s="213"/>
      <c r="AB19" s="213"/>
      <c r="AC19" s="151">
        <f t="shared" si="5"/>
      </c>
      <c r="AD19" s="151"/>
      <c r="AE19" s="151"/>
      <c r="AF19" s="151"/>
      <c r="AG19" s="151"/>
    </row>
    <row r="20" spans="1:33" ht="14.25" customHeight="1">
      <c r="A20" s="26">
        <v>40</v>
      </c>
      <c r="B20" s="294">
        <f t="shared" si="0"/>
      </c>
      <c r="C20" s="294"/>
      <c r="D20" s="294"/>
      <c r="E20" s="294"/>
      <c r="F20" s="294"/>
      <c r="G20" s="294"/>
      <c r="H20" s="294"/>
      <c r="I20" s="294"/>
      <c r="J20" s="294"/>
      <c r="K20" s="151">
        <f t="shared" si="1"/>
      </c>
      <c r="L20" s="151"/>
      <c r="M20" s="151"/>
      <c r="N20" s="151"/>
      <c r="O20" s="151"/>
      <c r="P20" s="151">
        <f t="shared" si="2"/>
      </c>
      <c r="Q20" s="151"/>
      <c r="R20" s="151"/>
      <c r="S20" s="151"/>
      <c r="T20" s="151"/>
      <c r="U20" s="151">
        <f t="shared" si="3"/>
      </c>
      <c r="V20" s="151"/>
      <c r="W20" s="151"/>
      <c r="X20" s="151"/>
      <c r="Y20" s="151"/>
      <c r="Z20" s="213">
        <f t="shared" si="4"/>
      </c>
      <c r="AA20" s="213"/>
      <c r="AB20" s="213"/>
      <c r="AC20" s="151">
        <f t="shared" si="5"/>
      </c>
      <c r="AD20" s="151"/>
      <c r="AE20" s="151"/>
      <c r="AF20" s="151"/>
      <c r="AG20" s="151"/>
    </row>
    <row r="21" spans="1:33" ht="14.25" customHeight="1">
      <c r="A21" s="26">
        <v>41</v>
      </c>
      <c r="B21" s="294">
        <f t="shared" si="0"/>
      </c>
      <c r="C21" s="294"/>
      <c r="D21" s="294"/>
      <c r="E21" s="294"/>
      <c r="F21" s="294"/>
      <c r="G21" s="294"/>
      <c r="H21" s="294"/>
      <c r="I21" s="294"/>
      <c r="J21" s="294"/>
      <c r="K21" s="151">
        <f t="shared" si="1"/>
      </c>
      <c r="L21" s="151"/>
      <c r="M21" s="151"/>
      <c r="N21" s="151"/>
      <c r="O21" s="151"/>
      <c r="P21" s="151">
        <f t="shared" si="2"/>
      </c>
      <c r="Q21" s="151"/>
      <c r="R21" s="151"/>
      <c r="S21" s="151"/>
      <c r="T21" s="151"/>
      <c r="U21" s="151">
        <f t="shared" si="3"/>
      </c>
      <c r="V21" s="151"/>
      <c r="W21" s="151"/>
      <c r="X21" s="151"/>
      <c r="Y21" s="151"/>
      <c r="Z21" s="213">
        <f t="shared" si="4"/>
      </c>
      <c r="AA21" s="213"/>
      <c r="AB21" s="213"/>
      <c r="AC21" s="151">
        <f t="shared" si="5"/>
      </c>
      <c r="AD21" s="151"/>
      <c r="AE21" s="151"/>
      <c r="AF21" s="151"/>
      <c r="AG21" s="151"/>
    </row>
    <row r="22" spans="1:33" ht="14.25" customHeight="1">
      <c r="A22" s="26">
        <v>42</v>
      </c>
      <c r="B22" s="294">
        <f t="shared" si="0"/>
      </c>
      <c r="C22" s="294"/>
      <c r="D22" s="294"/>
      <c r="E22" s="294"/>
      <c r="F22" s="294"/>
      <c r="G22" s="294"/>
      <c r="H22" s="294"/>
      <c r="I22" s="294"/>
      <c r="J22" s="294"/>
      <c r="K22" s="151">
        <f t="shared" si="1"/>
      </c>
      <c r="L22" s="151"/>
      <c r="M22" s="151"/>
      <c r="N22" s="151"/>
      <c r="O22" s="151"/>
      <c r="P22" s="151">
        <f t="shared" si="2"/>
      </c>
      <c r="Q22" s="151"/>
      <c r="R22" s="151"/>
      <c r="S22" s="151"/>
      <c r="T22" s="151"/>
      <c r="U22" s="151">
        <f t="shared" si="3"/>
      </c>
      <c r="V22" s="151"/>
      <c r="W22" s="151"/>
      <c r="X22" s="151"/>
      <c r="Y22" s="151"/>
      <c r="Z22" s="213">
        <f t="shared" si="4"/>
      </c>
      <c r="AA22" s="213"/>
      <c r="AB22" s="213"/>
      <c r="AC22" s="151">
        <f t="shared" si="5"/>
      </c>
      <c r="AD22" s="151"/>
      <c r="AE22" s="151"/>
      <c r="AF22" s="151"/>
      <c r="AG22" s="151"/>
    </row>
    <row r="23" spans="1:33" ht="14.25" customHeight="1">
      <c r="A23" s="26">
        <v>43</v>
      </c>
      <c r="B23" s="294">
        <f t="shared" si="0"/>
      </c>
      <c r="C23" s="294"/>
      <c r="D23" s="294"/>
      <c r="E23" s="294"/>
      <c r="F23" s="294"/>
      <c r="G23" s="294"/>
      <c r="H23" s="294"/>
      <c r="I23" s="294"/>
      <c r="J23" s="294"/>
      <c r="K23" s="151">
        <f t="shared" si="1"/>
      </c>
      <c r="L23" s="151"/>
      <c r="M23" s="151"/>
      <c r="N23" s="151"/>
      <c r="O23" s="151"/>
      <c r="P23" s="151">
        <f t="shared" si="2"/>
      </c>
      <c r="Q23" s="151"/>
      <c r="R23" s="151"/>
      <c r="S23" s="151"/>
      <c r="T23" s="151"/>
      <c r="U23" s="151">
        <f t="shared" si="3"/>
      </c>
      <c r="V23" s="151"/>
      <c r="W23" s="151"/>
      <c r="X23" s="151"/>
      <c r="Y23" s="151"/>
      <c r="Z23" s="213">
        <f t="shared" si="4"/>
      </c>
      <c r="AA23" s="213"/>
      <c r="AB23" s="213"/>
      <c r="AC23" s="151">
        <f t="shared" si="5"/>
      </c>
      <c r="AD23" s="151"/>
      <c r="AE23" s="151"/>
      <c r="AF23" s="151"/>
      <c r="AG23" s="151"/>
    </row>
    <row r="24" spans="1:33" ht="14.25" customHeight="1">
      <c r="A24" s="26">
        <v>44</v>
      </c>
      <c r="B24" s="294">
        <f t="shared" si="0"/>
      </c>
      <c r="C24" s="294"/>
      <c r="D24" s="294"/>
      <c r="E24" s="294"/>
      <c r="F24" s="294"/>
      <c r="G24" s="294"/>
      <c r="H24" s="294"/>
      <c r="I24" s="294"/>
      <c r="J24" s="294"/>
      <c r="K24" s="151">
        <f t="shared" si="1"/>
      </c>
      <c r="L24" s="151"/>
      <c r="M24" s="151"/>
      <c r="N24" s="151"/>
      <c r="O24" s="151"/>
      <c r="P24" s="151">
        <f t="shared" si="2"/>
      </c>
      <c r="Q24" s="151"/>
      <c r="R24" s="151"/>
      <c r="S24" s="151"/>
      <c r="T24" s="151"/>
      <c r="U24" s="151">
        <f t="shared" si="3"/>
      </c>
      <c r="V24" s="151"/>
      <c r="W24" s="151"/>
      <c r="X24" s="151"/>
      <c r="Y24" s="151"/>
      <c r="Z24" s="213">
        <f t="shared" si="4"/>
      </c>
      <c r="AA24" s="213"/>
      <c r="AB24" s="213"/>
      <c r="AC24" s="151">
        <f t="shared" si="5"/>
      </c>
      <c r="AD24" s="151"/>
      <c r="AE24" s="151"/>
      <c r="AF24" s="151"/>
      <c r="AG24" s="151"/>
    </row>
    <row r="25" spans="1:33" ht="14.25" customHeight="1">
      <c r="A25" s="26">
        <v>45</v>
      </c>
      <c r="B25" s="294">
        <f t="shared" si="0"/>
      </c>
      <c r="C25" s="294"/>
      <c r="D25" s="294"/>
      <c r="E25" s="294"/>
      <c r="F25" s="294"/>
      <c r="G25" s="294"/>
      <c r="H25" s="294"/>
      <c r="I25" s="294"/>
      <c r="J25" s="294"/>
      <c r="K25" s="151">
        <f t="shared" si="1"/>
      </c>
      <c r="L25" s="151"/>
      <c r="M25" s="151"/>
      <c r="N25" s="151"/>
      <c r="O25" s="151"/>
      <c r="P25" s="151">
        <f t="shared" si="2"/>
      </c>
      <c r="Q25" s="151"/>
      <c r="R25" s="151"/>
      <c r="S25" s="151"/>
      <c r="T25" s="151"/>
      <c r="U25" s="151">
        <f t="shared" si="3"/>
      </c>
      <c r="V25" s="151"/>
      <c r="W25" s="151"/>
      <c r="X25" s="151"/>
      <c r="Y25" s="151"/>
      <c r="Z25" s="213">
        <f t="shared" si="4"/>
      </c>
      <c r="AA25" s="213"/>
      <c r="AB25" s="213"/>
      <c r="AC25" s="151">
        <f t="shared" si="5"/>
      </c>
      <c r="AD25" s="151"/>
      <c r="AE25" s="151"/>
      <c r="AF25" s="151"/>
      <c r="AG25" s="151"/>
    </row>
    <row r="26" spans="2:33" ht="14.25" customHeight="1">
      <c r="B26" s="292" t="s">
        <v>152</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151">
        <f>SUM(AC11:AG25)+SUM('S3b'!AC26)</f>
        <v>0</v>
      </c>
      <c r="AD26" s="151"/>
      <c r="AE26" s="151"/>
      <c r="AF26" s="151"/>
      <c r="AG26" s="151"/>
    </row>
    <row r="27" spans="2:33" ht="14.25" customHeight="1">
      <c r="B27" s="77" t="s">
        <v>155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0"/>
      <c r="AD27" s="70"/>
      <c r="AE27" s="70"/>
      <c r="AF27" s="70"/>
      <c r="AG27" s="71"/>
    </row>
    <row r="28" spans="2:33" ht="14.25" customHeight="1">
      <c r="B28" s="68"/>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3"/>
      <c r="AD28" s="73"/>
      <c r="AE28" s="73"/>
      <c r="AF28" s="73"/>
      <c r="AG28" s="74"/>
    </row>
    <row r="29" spans="2:33" ht="14.25" customHeight="1">
      <c r="B29" s="68"/>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3"/>
      <c r="AD29" s="73"/>
      <c r="AE29" s="73"/>
      <c r="AF29" s="73"/>
      <c r="AG29" s="74"/>
    </row>
    <row r="30" spans="2:33" ht="14.25" customHeight="1">
      <c r="B30" s="68"/>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3"/>
      <c r="AD30" s="73"/>
      <c r="AE30" s="73"/>
      <c r="AF30" s="73"/>
      <c r="AG30" s="74"/>
    </row>
    <row r="31" spans="2:33" ht="14.25" customHeight="1">
      <c r="B31" s="68"/>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3"/>
      <c r="AD31" s="73"/>
      <c r="AE31" s="73"/>
      <c r="AF31" s="73"/>
      <c r="AG31" s="74"/>
    </row>
    <row r="32" spans="2:33" ht="14.25" customHeight="1">
      <c r="B32" s="68"/>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3"/>
      <c r="AD32" s="73"/>
      <c r="AE32" s="73"/>
      <c r="AF32" s="73"/>
      <c r="AG32" s="74"/>
    </row>
    <row r="33" spans="2:33" ht="14.25" customHeight="1">
      <c r="B33" s="68"/>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3"/>
      <c r="AD33" s="73"/>
      <c r="AE33" s="73"/>
      <c r="AF33" s="73"/>
      <c r="AG33" s="74"/>
    </row>
    <row r="34" spans="2:33" ht="14.25" customHeight="1">
      <c r="B34" s="68"/>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3"/>
      <c r="AD34" s="73"/>
      <c r="AE34" s="73"/>
      <c r="AF34" s="73"/>
      <c r="AG34" s="74"/>
    </row>
    <row r="35" spans="2:33" ht="14.25" customHeight="1">
      <c r="B35" s="68"/>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3"/>
      <c r="AD35" s="73"/>
      <c r="AE35" s="73"/>
      <c r="AF35" s="73"/>
      <c r="AG35" s="74"/>
    </row>
    <row r="36" spans="2:33" ht="14.25" customHeight="1">
      <c r="B36" s="68"/>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3"/>
      <c r="AD36" s="73"/>
      <c r="AE36" s="73"/>
      <c r="AF36" s="73"/>
      <c r="AG36" s="74"/>
    </row>
    <row r="37" spans="2:33" ht="14.25" customHeight="1">
      <c r="B37" s="68"/>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3"/>
      <c r="AD37" s="73"/>
      <c r="AE37" s="73"/>
      <c r="AF37" s="73"/>
      <c r="AG37" s="74"/>
    </row>
    <row r="38" spans="2:33" ht="14.25" customHeight="1">
      <c r="B38" s="68"/>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73"/>
      <c r="AE38" s="73"/>
      <c r="AF38" s="73"/>
      <c r="AG38" s="74"/>
    </row>
    <row r="39" spans="2:33" ht="14.25" customHeight="1">
      <c r="B39" s="68"/>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3"/>
      <c r="AD39" s="73"/>
      <c r="AE39" s="73"/>
      <c r="AF39" s="73"/>
      <c r="AG39" s="74"/>
    </row>
    <row r="40" spans="2:33" ht="14.25" customHeight="1">
      <c r="B40" s="68"/>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73"/>
      <c r="AE40" s="73"/>
      <c r="AF40" s="73"/>
      <c r="AG40" s="74"/>
    </row>
    <row r="41" spans="2:33" ht="14.25" customHeight="1">
      <c r="B41" s="68"/>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3"/>
      <c r="AD41" s="73"/>
      <c r="AE41" s="73"/>
      <c r="AF41" s="73"/>
      <c r="AG41" s="74"/>
    </row>
    <row r="42" spans="2:33" ht="14.25" customHeight="1">
      <c r="B42" s="68"/>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3"/>
      <c r="AD42" s="73"/>
      <c r="AE42" s="73"/>
      <c r="AF42" s="73"/>
      <c r="AG42" s="74"/>
    </row>
    <row r="43" spans="2:33" ht="14.25" customHeight="1">
      <c r="B43" s="68"/>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3"/>
      <c r="AD43" s="73"/>
      <c r="AE43" s="73"/>
      <c r="AF43" s="73"/>
      <c r="AG43" s="74"/>
    </row>
    <row r="44" spans="2:33" ht="14.25" customHeight="1">
      <c r="B44" s="68"/>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3"/>
      <c r="AD44" s="73"/>
      <c r="AE44" s="73"/>
      <c r="AF44" s="73"/>
      <c r="AG44" s="74"/>
    </row>
    <row r="45" spans="2:33" ht="14.25" customHeight="1">
      <c r="B45" s="68"/>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3"/>
      <c r="AD45" s="73"/>
      <c r="AE45" s="73"/>
      <c r="AF45" s="73"/>
      <c r="AG45" s="74"/>
    </row>
    <row r="46" spans="2:33" ht="14.25" customHeight="1">
      <c r="B46" s="68"/>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3"/>
      <c r="AD46" s="73"/>
      <c r="AE46" s="73"/>
      <c r="AF46" s="73"/>
      <c r="AG46" s="74"/>
    </row>
    <row r="47" spans="2:33" ht="14.25" customHeight="1">
      <c r="B47" s="68"/>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c r="AD47" s="73"/>
      <c r="AE47" s="73"/>
      <c r="AF47" s="73"/>
      <c r="AG47" s="74"/>
    </row>
    <row r="48" spans="2:33" ht="14.25" customHeight="1">
      <c r="B48" s="68"/>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3"/>
      <c r="AD48" s="73"/>
      <c r="AE48" s="73"/>
      <c r="AF48" s="73"/>
      <c r="AG48" s="74"/>
    </row>
    <row r="49" spans="2:33" ht="14.25" customHeight="1">
      <c r="B49" s="68"/>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c r="AD49" s="73"/>
      <c r="AE49" s="73"/>
      <c r="AF49" s="73"/>
      <c r="AG49" s="74"/>
    </row>
    <row r="50" spans="2:33" ht="14.25" customHeight="1">
      <c r="B50" s="7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79"/>
      <c r="AD50" s="79"/>
      <c r="AE50" s="79"/>
      <c r="AF50" s="79"/>
      <c r="AG50" s="80"/>
    </row>
  </sheetData>
  <sheetProtection/>
  <mergeCells count="104">
    <mergeCell ref="Z5:AB5"/>
    <mergeCell ref="AC6:AG10"/>
    <mergeCell ref="K11:O11"/>
    <mergeCell ref="P11:T11"/>
    <mergeCell ref="U11:Y11"/>
    <mergeCell ref="Z6:AB10"/>
    <mergeCell ref="Z11:AB11"/>
    <mergeCell ref="B4:AG4"/>
    <mergeCell ref="B5:J10"/>
    <mergeCell ref="K5:O5"/>
    <mergeCell ref="P5:T5"/>
    <mergeCell ref="U5:Y5"/>
    <mergeCell ref="AC11:AG11"/>
    <mergeCell ref="AC5:AG5"/>
    <mergeCell ref="K6:O10"/>
    <mergeCell ref="P6:T10"/>
    <mergeCell ref="U6:Y10"/>
    <mergeCell ref="B12:J12"/>
    <mergeCell ref="K12:O12"/>
    <mergeCell ref="P12:T12"/>
    <mergeCell ref="U12:Y12"/>
    <mergeCell ref="B11:J11"/>
    <mergeCell ref="Z13:AB13"/>
    <mergeCell ref="AC13:AG13"/>
    <mergeCell ref="Z12:AB12"/>
    <mergeCell ref="AC12:AG12"/>
    <mergeCell ref="B14:J14"/>
    <mergeCell ref="K14:O14"/>
    <mergeCell ref="B13:J13"/>
    <mergeCell ref="K13:O13"/>
    <mergeCell ref="P13:T13"/>
    <mergeCell ref="U13:Y13"/>
    <mergeCell ref="P14:T14"/>
    <mergeCell ref="U14:Y14"/>
    <mergeCell ref="Z16:AB16"/>
    <mergeCell ref="AC16:AG16"/>
    <mergeCell ref="Z15:AB15"/>
    <mergeCell ref="AC15:AG15"/>
    <mergeCell ref="Z14:AB14"/>
    <mergeCell ref="AC14:AG14"/>
    <mergeCell ref="B15:J15"/>
    <mergeCell ref="K15:O15"/>
    <mergeCell ref="P15:T15"/>
    <mergeCell ref="U15:Y15"/>
    <mergeCell ref="B16:J16"/>
    <mergeCell ref="K16:O16"/>
    <mergeCell ref="P16:T16"/>
    <mergeCell ref="U16:Y16"/>
    <mergeCell ref="Z17:AB17"/>
    <mergeCell ref="AC17:AG17"/>
    <mergeCell ref="B18:J18"/>
    <mergeCell ref="K18:O18"/>
    <mergeCell ref="B17:J17"/>
    <mergeCell ref="K17:O17"/>
    <mergeCell ref="P17:T17"/>
    <mergeCell ref="U17:Y17"/>
    <mergeCell ref="P18:T18"/>
    <mergeCell ref="U18:Y18"/>
    <mergeCell ref="Z20:AB20"/>
    <mergeCell ref="AC20:AG20"/>
    <mergeCell ref="Z19:AB19"/>
    <mergeCell ref="AC19:AG19"/>
    <mergeCell ref="Z18:AB18"/>
    <mergeCell ref="AC18:AG18"/>
    <mergeCell ref="B19:J19"/>
    <mergeCell ref="K19:O19"/>
    <mergeCell ref="P19:T19"/>
    <mergeCell ref="U19:Y19"/>
    <mergeCell ref="B20:J20"/>
    <mergeCell ref="K20:O20"/>
    <mergeCell ref="P20:T20"/>
    <mergeCell ref="U20:Y20"/>
    <mergeCell ref="Z21:AB21"/>
    <mergeCell ref="AC21:AG21"/>
    <mergeCell ref="B22:J22"/>
    <mergeCell ref="K22:O22"/>
    <mergeCell ref="B21:J21"/>
    <mergeCell ref="K21:O21"/>
    <mergeCell ref="P21:T21"/>
    <mergeCell ref="U21:Y21"/>
    <mergeCell ref="P22:T22"/>
    <mergeCell ref="U22:Y22"/>
    <mergeCell ref="Z24:AB24"/>
    <mergeCell ref="AC24:AG24"/>
    <mergeCell ref="Z23:AB23"/>
    <mergeCell ref="AC23:AG23"/>
    <mergeCell ref="Z22:AB22"/>
    <mergeCell ref="AC22:AG22"/>
    <mergeCell ref="B23:J23"/>
    <mergeCell ref="K23:O23"/>
    <mergeCell ref="P23:T23"/>
    <mergeCell ref="U23:Y23"/>
    <mergeCell ref="B24:J24"/>
    <mergeCell ref="K24:O24"/>
    <mergeCell ref="P24:T24"/>
    <mergeCell ref="U24:Y24"/>
    <mergeCell ref="B26:AB26"/>
    <mergeCell ref="AC26:AG26"/>
    <mergeCell ref="B25:J25"/>
    <mergeCell ref="K25:O25"/>
    <mergeCell ref="P25:T25"/>
    <mergeCell ref="U25:Y25"/>
    <mergeCell ref="Z25:AB25"/>
    <mergeCell ref="AC25:AG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2"/>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167</v>
      </c>
      <c r="AG2" s="8"/>
    </row>
    <row r="3" spans="1:33" ht="14.25" customHeight="1">
      <c r="A3" s="26"/>
      <c r="B3" s="46"/>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67"/>
    </row>
    <row r="4" spans="1:33" ht="14.25" customHeight="1">
      <c r="A4" s="26"/>
      <c r="B4" s="276" t="str">
        <f>"TABLO 2"&amp;"-d"&amp;": PROJEDE GÖREV ALAN SÖZLEŞMELİ PERSONEL VE İLGİLİ ÖDEMELER"</f>
        <v>TABLO 2-d: PROJEDE GÖREV ALAN SÖZLEŞMELİ PERSONEL VE İLGİLİ ÖDEMELER</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8"/>
    </row>
    <row r="5" spans="1:33" ht="14.25" customHeight="1">
      <c r="A5" s="26"/>
      <c r="B5" s="297" t="s">
        <v>86</v>
      </c>
      <c r="C5" s="297"/>
      <c r="D5" s="297"/>
      <c r="E5" s="297"/>
      <c r="F5" s="297"/>
      <c r="G5" s="297"/>
      <c r="H5" s="297"/>
      <c r="I5" s="297"/>
      <c r="J5" s="297"/>
      <c r="K5" s="291">
        <v>1</v>
      </c>
      <c r="L5" s="291"/>
      <c r="M5" s="291"/>
      <c r="N5" s="291"/>
      <c r="O5" s="291"/>
      <c r="P5" s="291">
        <v>2</v>
      </c>
      <c r="Q5" s="291"/>
      <c r="R5" s="291"/>
      <c r="S5" s="291"/>
      <c r="T5" s="291"/>
      <c r="U5" s="291" t="s">
        <v>156</v>
      </c>
      <c r="V5" s="291"/>
      <c r="W5" s="291"/>
      <c r="X5" s="291"/>
      <c r="Y5" s="291"/>
      <c r="Z5" s="296">
        <v>4</v>
      </c>
      <c r="AA5" s="296"/>
      <c r="AB5" s="296"/>
      <c r="AC5" s="291" t="s">
        <v>157</v>
      </c>
      <c r="AD5" s="291"/>
      <c r="AE5" s="291"/>
      <c r="AF5" s="291"/>
      <c r="AG5" s="291"/>
    </row>
    <row r="6" spans="1:33" ht="14.25" customHeight="1">
      <c r="A6" s="26"/>
      <c r="B6" s="297"/>
      <c r="C6" s="297"/>
      <c r="D6" s="297"/>
      <c r="E6" s="297"/>
      <c r="F6" s="297"/>
      <c r="G6" s="297"/>
      <c r="H6" s="297"/>
      <c r="I6" s="297"/>
      <c r="J6" s="297"/>
      <c r="K6" s="295" t="str">
        <f>"Alacağı Brüt Ücret"&amp;CHAR(10)&amp;"("&amp;ParaBirimi&amp;"/Ay)"</f>
        <v>Alacağı Brüt Ücret
(TL/Ay)</v>
      </c>
      <c r="L6" s="295"/>
      <c r="M6" s="295"/>
      <c r="N6" s="295"/>
      <c r="O6" s="295"/>
      <c r="P6" s="295" t="str">
        <f>"İşveren"&amp;CHAR(10)&amp;"Hisseleri*"&amp;CHAR(10)&amp;"("&amp;ParaBirimi&amp;"/Ay)"</f>
        <v>İşveren
Hisseleri*
(TL/Ay)</v>
      </c>
      <c r="Q6" s="295"/>
      <c r="R6" s="295"/>
      <c r="S6" s="295"/>
      <c r="T6" s="295"/>
      <c r="U6" s="295" t="str">
        <f>"Proje"&amp;CHAR(10)&amp;"Hesabına"&amp;CHAR(10)&amp;"Masraf"&amp;CHAR(10)&amp;"Kaydedilecek"&amp;CHAR(10)&amp;"Tutar"&amp;CHAR(10)&amp;"("&amp;ParaBirimi&amp;"/Ay)"</f>
        <v>Proje
Hesabına
Masraf
Kaydedilecek
Tutar
(TL/Ay)</v>
      </c>
      <c r="V6" s="295"/>
      <c r="W6" s="295"/>
      <c r="X6" s="295"/>
      <c r="Y6" s="295"/>
      <c r="Z6" s="295" t="s">
        <v>103</v>
      </c>
      <c r="AA6" s="296"/>
      <c r="AB6" s="296"/>
      <c r="AC6" s="295" t="str">
        <f>"Proje Maliyetine"&amp;CHAR(10)&amp;"Girecek Tutar"&amp;CHAR(10)&amp;"("&amp;ParaBirimi&amp;")"</f>
        <v>Proje Maliyetine
Girecek Tutar
(TL)</v>
      </c>
      <c r="AD6" s="295"/>
      <c r="AE6" s="295"/>
      <c r="AF6" s="295"/>
      <c r="AG6" s="295"/>
    </row>
    <row r="7" spans="1:33" ht="14.25" customHeight="1">
      <c r="A7" s="26"/>
      <c r="B7" s="297"/>
      <c r="C7" s="297"/>
      <c r="D7" s="297"/>
      <c r="E7" s="297"/>
      <c r="F7" s="297"/>
      <c r="G7" s="297"/>
      <c r="H7" s="297"/>
      <c r="I7" s="297"/>
      <c r="J7" s="297"/>
      <c r="K7" s="295"/>
      <c r="L7" s="295"/>
      <c r="M7" s="295"/>
      <c r="N7" s="295"/>
      <c r="O7" s="295"/>
      <c r="P7" s="295"/>
      <c r="Q7" s="295"/>
      <c r="R7" s="295"/>
      <c r="S7" s="295"/>
      <c r="T7" s="295"/>
      <c r="U7" s="295"/>
      <c r="V7" s="295"/>
      <c r="W7" s="295"/>
      <c r="X7" s="295"/>
      <c r="Y7" s="295"/>
      <c r="Z7" s="296"/>
      <c r="AA7" s="296"/>
      <c r="AB7" s="296"/>
      <c r="AC7" s="295"/>
      <c r="AD7" s="295"/>
      <c r="AE7" s="295"/>
      <c r="AF7" s="295"/>
      <c r="AG7" s="295"/>
    </row>
    <row r="8" spans="1:33" ht="14.25" customHeight="1">
      <c r="A8" s="26"/>
      <c r="B8" s="297"/>
      <c r="C8" s="297"/>
      <c r="D8" s="297"/>
      <c r="E8" s="297"/>
      <c r="F8" s="297"/>
      <c r="G8" s="297"/>
      <c r="H8" s="297"/>
      <c r="I8" s="297"/>
      <c r="J8" s="297"/>
      <c r="K8" s="295"/>
      <c r="L8" s="295"/>
      <c r="M8" s="295"/>
      <c r="N8" s="295"/>
      <c r="O8" s="295"/>
      <c r="P8" s="295"/>
      <c r="Q8" s="295"/>
      <c r="R8" s="295"/>
      <c r="S8" s="295"/>
      <c r="T8" s="295"/>
      <c r="U8" s="295"/>
      <c r="V8" s="295"/>
      <c r="W8" s="295"/>
      <c r="X8" s="295"/>
      <c r="Y8" s="295"/>
      <c r="Z8" s="296"/>
      <c r="AA8" s="296"/>
      <c r="AB8" s="296"/>
      <c r="AC8" s="295"/>
      <c r="AD8" s="295"/>
      <c r="AE8" s="295"/>
      <c r="AF8" s="295"/>
      <c r="AG8" s="295"/>
    </row>
    <row r="9" spans="1:33" ht="14.25" customHeight="1">
      <c r="A9" s="26"/>
      <c r="B9" s="297"/>
      <c r="C9" s="297"/>
      <c r="D9" s="297"/>
      <c r="E9" s="297"/>
      <c r="F9" s="297"/>
      <c r="G9" s="297"/>
      <c r="H9" s="297"/>
      <c r="I9" s="297"/>
      <c r="J9" s="297"/>
      <c r="K9" s="295"/>
      <c r="L9" s="295"/>
      <c r="M9" s="295"/>
      <c r="N9" s="295"/>
      <c r="O9" s="295"/>
      <c r="P9" s="295"/>
      <c r="Q9" s="295"/>
      <c r="R9" s="295"/>
      <c r="S9" s="295"/>
      <c r="T9" s="295"/>
      <c r="U9" s="295"/>
      <c r="V9" s="295"/>
      <c r="W9" s="295"/>
      <c r="X9" s="295"/>
      <c r="Y9" s="295"/>
      <c r="Z9" s="296"/>
      <c r="AA9" s="296"/>
      <c r="AB9" s="296"/>
      <c r="AC9" s="295"/>
      <c r="AD9" s="295"/>
      <c r="AE9" s="295"/>
      <c r="AF9" s="295"/>
      <c r="AG9" s="295"/>
    </row>
    <row r="10" spans="1:33" ht="14.25" customHeight="1">
      <c r="A10" s="26"/>
      <c r="B10" s="297"/>
      <c r="C10" s="297"/>
      <c r="D10" s="297"/>
      <c r="E10" s="297"/>
      <c r="F10" s="297"/>
      <c r="G10" s="297"/>
      <c r="H10" s="297"/>
      <c r="I10" s="297"/>
      <c r="J10" s="297"/>
      <c r="K10" s="295"/>
      <c r="L10" s="295"/>
      <c r="M10" s="295"/>
      <c r="N10" s="295"/>
      <c r="O10" s="295"/>
      <c r="P10" s="295"/>
      <c r="Q10" s="295"/>
      <c r="R10" s="295"/>
      <c r="S10" s="295"/>
      <c r="T10" s="295"/>
      <c r="U10" s="295"/>
      <c r="V10" s="295"/>
      <c r="W10" s="295"/>
      <c r="X10" s="295"/>
      <c r="Y10" s="295"/>
      <c r="Z10" s="296"/>
      <c r="AA10" s="296"/>
      <c r="AB10" s="296"/>
      <c r="AC10" s="295"/>
      <c r="AD10" s="295"/>
      <c r="AE10" s="295"/>
      <c r="AF10" s="295"/>
      <c r="AG10" s="295"/>
    </row>
    <row r="11" spans="1:33" ht="14.25" customHeight="1">
      <c r="A11" s="26">
        <v>46</v>
      </c>
      <c r="B11" s="294">
        <f aca="true" t="shared" si="0" ref="B11:B25">IF(Soz_Sayi&gt;=A11,IF(INDEX(VTL_AdSoyad,MATCH(A11,L_3,0),1)="","",PROPER(INDEX(VTL_AdSoyad,MATCH(A11,L_3,0),1))),"")</f>
      </c>
      <c r="C11" s="294"/>
      <c r="D11" s="294"/>
      <c r="E11" s="294"/>
      <c r="F11" s="294"/>
      <c r="G11" s="294"/>
      <c r="H11" s="294"/>
      <c r="I11" s="294"/>
      <c r="J11" s="294"/>
      <c r="K11" s="151">
        <f aca="true" t="shared" si="1" ref="K11:K25">IF(Soz_Sayi&gt;=A11,IF(INDEX(VTL_T1,MATCH(A11,L_3,0),1)="","",INDEX(VTL_T1,MATCH(A11,L_3,0),1)),"")</f>
      </c>
      <c r="L11" s="151"/>
      <c r="M11" s="151"/>
      <c r="N11" s="151"/>
      <c r="O11" s="151"/>
      <c r="P11" s="151">
        <f aca="true" t="shared" si="2" ref="P11:P25">IF(Soz_Sayi&gt;=A11,IF(INDEX(VTL_T2,MATCH(A11,L_3,0),1)="","",INDEX(VTL_T2,MATCH(A11,L_3,0),1)),"")</f>
      </c>
      <c r="Q11" s="151"/>
      <c r="R11" s="151"/>
      <c r="S11" s="151"/>
      <c r="T11" s="151"/>
      <c r="U11" s="151">
        <f aca="true" t="shared" si="3" ref="U11:U25">IF(Soz_Sayi&gt;=A11,IF(INDEX(VTL_T3,MATCH(A11,L_3,0),1)="","",INDEX(VTL_T3,MATCH(A11,L_3,0),1)),"")</f>
      </c>
      <c r="V11" s="151"/>
      <c r="W11" s="151"/>
      <c r="X11" s="151"/>
      <c r="Y11" s="151"/>
      <c r="Z11" s="213">
        <f aca="true" t="shared" si="4" ref="Z11:Z25">IF(Soz_Sayi&gt;=A11,IF(INDEX(VTL_T4,MATCH(A11,L_3,0),1)="","",INDEX(VTL_T4,MATCH(A11,L_3,0),1)),"")</f>
      </c>
      <c r="AA11" s="213"/>
      <c r="AB11" s="213"/>
      <c r="AC11" s="151">
        <f aca="true" t="shared" si="5" ref="AC11:AC25">IF(Soz_Sayi&gt;=A11,IF(INDEX(VTL_T5,MATCH(A11,L_3,0),1)="","",INDEX(VTL_T5,MATCH(A11,L_3,0),1)),"")</f>
      </c>
      <c r="AD11" s="151"/>
      <c r="AE11" s="151"/>
      <c r="AF11" s="151"/>
      <c r="AG11" s="151"/>
    </row>
    <row r="12" spans="1:33" ht="14.25" customHeight="1">
      <c r="A12" s="26">
        <v>47</v>
      </c>
      <c r="B12" s="294">
        <f t="shared" si="0"/>
      </c>
      <c r="C12" s="294"/>
      <c r="D12" s="294"/>
      <c r="E12" s="294"/>
      <c r="F12" s="294"/>
      <c r="G12" s="294"/>
      <c r="H12" s="294"/>
      <c r="I12" s="294"/>
      <c r="J12" s="294"/>
      <c r="K12" s="151">
        <f t="shared" si="1"/>
      </c>
      <c r="L12" s="151"/>
      <c r="M12" s="151"/>
      <c r="N12" s="151"/>
      <c r="O12" s="151"/>
      <c r="P12" s="151">
        <f t="shared" si="2"/>
      </c>
      <c r="Q12" s="151"/>
      <c r="R12" s="151"/>
      <c r="S12" s="151"/>
      <c r="T12" s="151"/>
      <c r="U12" s="151">
        <f t="shared" si="3"/>
      </c>
      <c r="V12" s="151"/>
      <c r="W12" s="151"/>
      <c r="X12" s="151"/>
      <c r="Y12" s="151"/>
      <c r="Z12" s="213">
        <f t="shared" si="4"/>
      </c>
      <c r="AA12" s="213"/>
      <c r="AB12" s="213"/>
      <c r="AC12" s="151">
        <f t="shared" si="5"/>
      </c>
      <c r="AD12" s="151"/>
      <c r="AE12" s="151"/>
      <c r="AF12" s="151"/>
      <c r="AG12" s="151"/>
    </row>
    <row r="13" spans="1:33" ht="14.25" customHeight="1">
      <c r="A13" s="26">
        <v>48</v>
      </c>
      <c r="B13" s="294">
        <f t="shared" si="0"/>
      </c>
      <c r="C13" s="294"/>
      <c r="D13" s="294"/>
      <c r="E13" s="294"/>
      <c r="F13" s="294"/>
      <c r="G13" s="294"/>
      <c r="H13" s="294"/>
      <c r="I13" s="294"/>
      <c r="J13" s="294"/>
      <c r="K13" s="151">
        <f t="shared" si="1"/>
      </c>
      <c r="L13" s="151"/>
      <c r="M13" s="151"/>
      <c r="N13" s="151"/>
      <c r="O13" s="151"/>
      <c r="P13" s="151">
        <f t="shared" si="2"/>
      </c>
      <c r="Q13" s="151"/>
      <c r="R13" s="151"/>
      <c r="S13" s="151"/>
      <c r="T13" s="151"/>
      <c r="U13" s="151">
        <f t="shared" si="3"/>
      </c>
      <c r="V13" s="151"/>
      <c r="W13" s="151"/>
      <c r="X13" s="151"/>
      <c r="Y13" s="151"/>
      <c r="Z13" s="213">
        <f t="shared" si="4"/>
      </c>
      <c r="AA13" s="213"/>
      <c r="AB13" s="213"/>
      <c r="AC13" s="151">
        <f t="shared" si="5"/>
      </c>
      <c r="AD13" s="151"/>
      <c r="AE13" s="151"/>
      <c r="AF13" s="151"/>
      <c r="AG13" s="151"/>
    </row>
    <row r="14" spans="1:33" ht="14.25" customHeight="1">
      <c r="A14" s="26">
        <v>49</v>
      </c>
      <c r="B14" s="294">
        <f t="shared" si="0"/>
      </c>
      <c r="C14" s="294"/>
      <c r="D14" s="294"/>
      <c r="E14" s="294"/>
      <c r="F14" s="294"/>
      <c r="G14" s="294"/>
      <c r="H14" s="294"/>
      <c r="I14" s="294"/>
      <c r="J14" s="294"/>
      <c r="K14" s="151">
        <f t="shared" si="1"/>
      </c>
      <c r="L14" s="151"/>
      <c r="M14" s="151"/>
      <c r="N14" s="151"/>
      <c r="O14" s="151"/>
      <c r="P14" s="151">
        <f t="shared" si="2"/>
      </c>
      <c r="Q14" s="151"/>
      <c r="R14" s="151"/>
      <c r="S14" s="151"/>
      <c r="T14" s="151"/>
      <c r="U14" s="151">
        <f t="shared" si="3"/>
      </c>
      <c r="V14" s="151"/>
      <c r="W14" s="151"/>
      <c r="X14" s="151"/>
      <c r="Y14" s="151"/>
      <c r="Z14" s="213">
        <f t="shared" si="4"/>
      </c>
      <c r="AA14" s="213"/>
      <c r="AB14" s="213"/>
      <c r="AC14" s="151">
        <f t="shared" si="5"/>
      </c>
      <c r="AD14" s="151"/>
      <c r="AE14" s="151"/>
      <c r="AF14" s="151"/>
      <c r="AG14" s="151"/>
    </row>
    <row r="15" spans="1:33" ht="14.25" customHeight="1">
      <c r="A15" s="26">
        <v>50</v>
      </c>
      <c r="B15" s="294">
        <f t="shared" si="0"/>
      </c>
      <c r="C15" s="294"/>
      <c r="D15" s="294"/>
      <c r="E15" s="294"/>
      <c r="F15" s="294"/>
      <c r="G15" s="294"/>
      <c r="H15" s="294"/>
      <c r="I15" s="294"/>
      <c r="J15" s="294"/>
      <c r="K15" s="151">
        <f t="shared" si="1"/>
      </c>
      <c r="L15" s="151"/>
      <c r="M15" s="151"/>
      <c r="N15" s="151"/>
      <c r="O15" s="151"/>
      <c r="P15" s="151">
        <f t="shared" si="2"/>
      </c>
      <c r="Q15" s="151"/>
      <c r="R15" s="151"/>
      <c r="S15" s="151"/>
      <c r="T15" s="151"/>
      <c r="U15" s="151">
        <f t="shared" si="3"/>
      </c>
      <c r="V15" s="151"/>
      <c r="W15" s="151"/>
      <c r="X15" s="151"/>
      <c r="Y15" s="151"/>
      <c r="Z15" s="213">
        <f t="shared" si="4"/>
      </c>
      <c r="AA15" s="213"/>
      <c r="AB15" s="213"/>
      <c r="AC15" s="151">
        <f t="shared" si="5"/>
      </c>
      <c r="AD15" s="151"/>
      <c r="AE15" s="151"/>
      <c r="AF15" s="151"/>
      <c r="AG15" s="151"/>
    </row>
    <row r="16" spans="1:33" ht="14.25" customHeight="1">
      <c r="A16" s="26">
        <v>51</v>
      </c>
      <c r="B16" s="294">
        <f t="shared" si="0"/>
      </c>
      <c r="C16" s="294"/>
      <c r="D16" s="294"/>
      <c r="E16" s="294"/>
      <c r="F16" s="294"/>
      <c r="G16" s="294"/>
      <c r="H16" s="294"/>
      <c r="I16" s="294"/>
      <c r="J16" s="294"/>
      <c r="K16" s="151">
        <f t="shared" si="1"/>
      </c>
      <c r="L16" s="151"/>
      <c r="M16" s="151"/>
      <c r="N16" s="151"/>
      <c r="O16" s="151"/>
      <c r="P16" s="151">
        <f t="shared" si="2"/>
      </c>
      <c r="Q16" s="151"/>
      <c r="R16" s="151"/>
      <c r="S16" s="151"/>
      <c r="T16" s="151"/>
      <c r="U16" s="151">
        <f t="shared" si="3"/>
      </c>
      <c r="V16" s="151"/>
      <c r="W16" s="151"/>
      <c r="X16" s="151"/>
      <c r="Y16" s="151"/>
      <c r="Z16" s="213">
        <f t="shared" si="4"/>
      </c>
      <c r="AA16" s="213"/>
      <c r="AB16" s="213"/>
      <c r="AC16" s="151">
        <f t="shared" si="5"/>
      </c>
      <c r="AD16" s="151"/>
      <c r="AE16" s="151"/>
      <c r="AF16" s="151"/>
      <c r="AG16" s="151"/>
    </row>
    <row r="17" spans="1:33" ht="14.25" customHeight="1">
      <c r="A17" s="26">
        <v>52</v>
      </c>
      <c r="B17" s="294">
        <f t="shared" si="0"/>
      </c>
      <c r="C17" s="294"/>
      <c r="D17" s="294"/>
      <c r="E17" s="294"/>
      <c r="F17" s="294"/>
      <c r="G17" s="294"/>
      <c r="H17" s="294"/>
      <c r="I17" s="294"/>
      <c r="J17" s="294"/>
      <c r="K17" s="151">
        <f t="shared" si="1"/>
      </c>
      <c r="L17" s="151"/>
      <c r="M17" s="151"/>
      <c r="N17" s="151"/>
      <c r="O17" s="151"/>
      <c r="P17" s="151">
        <f t="shared" si="2"/>
      </c>
      <c r="Q17" s="151"/>
      <c r="R17" s="151"/>
      <c r="S17" s="151"/>
      <c r="T17" s="151"/>
      <c r="U17" s="151">
        <f t="shared" si="3"/>
      </c>
      <c r="V17" s="151"/>
      <c r="W17" s="151"/>
      <c r="X17" s="151"/>
      <c r="Y17" s="151"/>
      <c r="Z17" s="213">
        <f t="shared" si="4"/>
      </c>
      <c r="AA17" s="213"/>
      <c r="AB17" s="213"/>
      <c r="AC17" s="151">
        <f t="shared" si="5"/>
      </c>
      <c r="AD17" s="151"/>
      <c r="AE17" s="151"/>
      <c r="AF17" s="151"/>
      <c r="AG17" s="151"/>
    </row>
    <row r="18" spans="1:33" ht="14.25" customHeight="1">
      <c r="A18" s="26">
        <v>53</v>
      </c>
      <c r="B18" s="294">
        <f t="shared" si="0"/>
      </c>
      <c r="C18" s="294"/>
      <c r="D18" s="294"/>
      <c r="E18" s="294"/>
      <c r="F18" s="294"/>
      <c r="G18" s="294"/>
      <c r="H18" s="294"/>
      <c r="I18" s="294"/>
      <c r="J18" s="294"/>
      <c r="K18" s="151">
        <f t="shared" si="1"/>
      </c>
      <c r="L18" s="151"/>
      <c r="M18" s="151"/>
      <c r="N18" s="151"/>
      <c r="O18" s="151"/>
      <c r="P18" s="151">
        <f t="shared" si="2"/>
      </c>
      <c r="Q18" s="151"/>
      <c r="R18" s="151"/>
      <c r="S18" s="151"/>
      <c r="T18" s="151"/>
      <c r="U18" s="151">
        <f t="shared" si="3"/>
      </c>
      <c r="V18" s="151"/>
      <c r="W18" s="151"/>
      <c r="X18" s="151"/>
      <c r="Y18" s="151"/>
      <c r="Z18" s="213">
        <f t="shared" si="4"/>
      </c>
      <c r="AA18" s="213"/>
      <c r="AB18" s="213"/>
      <c r="AC18" s="151">
        <f t="shared" si="5"/>
      </c>
      <c r="AD18" s="151"/>
      <c r="AE18" s="151"/>
      <c r="AF18" s="151"/>
      <c r="AG18" s="151"/>
    </row>
    <row r="19" spans="1:33" ht="14.25" customHeight="1">
      <c r="A19" s="26">
        <v>54</v>
      </c>
      <c r="B19" s="294">
        <f t="shared" si="0"/>
      </c>
      <c r="C19" s="294"/>
      <c r="D19" s="294"/>
      <c r="E19" s="294"/>
      <c r="F19" s="294"/>
      <c r="G19" s="294"/>
      <c r="H19" s="294"/>
      <c r="I19" s="294"/>
      <c r="J19" s="294"/>
      <c r="K19" s="151">
        <f t="shared" si="1"/>
      </c>
      <c r="L19" s="151"/>
      <c r="M19" s="151"/>
      <c r="N19" s="151"/>
      <c r="O19" s="151"/>
      <c r="P19" s="151">
        <f t="shared" si="2"/>
      </c>
      <c r="Q19" s="151"/>
      <c r="R19" s="151"/>
      <c r="S19" s="151"/>
      <c r="T19" s="151"/>
      <c r="U19" s="151">
        <f t="shared" si="3"/>
      </c>
      <c r="V19" s="151"/>
      <c r="W19" s="151"/>
      <c r="X19" s="151"/>
      <c r="Y19" s="151"/>
      <c r="Z19" s="213">
        <f t="shared" si="4"/>
      </c>
      <c r="AA19" s="213"/>
      <c r="AB19" s="213"/>
      <c r="AC19" s="151">
        <f t="shared" si="5"/>
      </c>
      <c r="AD19" s="151"/>
      <c r="AE19" s="151"/>
      <c r="AF19" s="151"/>
      <c r="AG19" s="151"/>
    </row>
    <row r="20" spans="1:33" ht="14.25" customHeight="1">
      <c r="A20" s="26">
        <v>55</v>
      </c>
      <c r="B20" s="294">
        <f t="shared" si="0"/>
      </c>
      <c r="C20" s="294"/>
      <c r="D20" s="294"/>
      <c r="E20" s="294"/>
      <c r="F20" s="294"/>
      <c r="G20" s="294"/>
      <c r="H20" s="294"/>
      <c r="I20" s="294"/>
      <c r="J20" s="294"/>
      <c r="K20" s="151">
        <f t="shared" si="1"/>
      </c>
      <c r="L20" s="151"/>
      <c r="M20" s="151"/>
      <c r="N20" s="151"/>
      <c r="O20" s="151"/>
      <c r="P20" s="151">
        <f t="shared" si="2"/>
      </c>
      <c r="Q20" s="151"/>
      <c r="R20" s="151"/>
      <c r="S20" s="151"/>
      <c r="T20" s="151"/>
      <c r="U20" s="151">
        <f t="shared" si="3"/>
      </c>
      <c r="V20" s="151"/>
      <c r="W20" s="151"/>
      <c r="X20" s="151"/>
      <c r="Y20" s="151"/>
      <c r="Z20" s="213">
        <f t="shared" si="4"/>
      </c>
      <c r="AA20" s="213"/>
      <c r="AB20" s="213"/>
      <c r="AC20" s="151">
        <f t="shared" si="5"/>
      </c>
      <c r="AD20" s="151"/>
      <c r="AE20" s="151"/>
      <c r="AF20" s="151"/>
      <c r="AG20" s="151"/>
    </row>
    <row r="21" spans="1:33" ht="14.25" customHeight="1">
      <c r="A21" s="26">
        <v>56</v>
      </c>
      <c r="B21" s="294">
        <f t="shared" si="0"/>
      </c>
      <c r="C21" s="294"/>
      <c r="D21" s="294"/>
      <c r="E21" s="294"/>
      <c r="F21" s="294"/>
      <c r="G21" s="294"/>
      <c r="H21" s="294"/>
      <c r="I21" s="294"/>
      <c r="J21" s="294"/>
      <c r="K21" s="151">
        <f t="shared" si="1"/>
      </c>
      <c r="L21" s="151"/>
      <c r="M21" s="151"/>
      <c r="N21" s="151"/>
      <c r="O21" s="151"/>
      <c r="P21" s="151">
        <f t="shared" si="2"/>
      </c>
      <c r="Q21" s="151"/>
      <c r="R21" s="151"/>
      <c r="S21" s="151"/>
      <c r="T21" s="151"/>
      <c r="U21" s="151">
        <f t="shared" si="3"/>
      </c>
      <c r="V21" s="151"/>
      <c r="W21" s="151"/>
      <c r="X21" s="151"/>
      <c r="Y21" s="151"/>
      <c r="Z21" s="213">
        <f t="shared" si="4"/>
      </c>
      <c r="AA21" s="213"/>
      <c r="AB21" s="213"/>
      <c r="AC21" s="151">
        <f t="shared" si="5"/>
      </c>
      <c r="AD21" s="151"/>
      <c r="AE21" s="151"/>
      <c r="AF21" s="151"/>
      <c r="AG21" s="151"/>
    </row>
    <row r="22" spans="1:33" ht="14.25" customHeight="1">
      <c r="A22" s="26">
        <v>57</v>
      </c>
      <c r="B22" s="294">
        <f t="shared" si="0"/>
      </c>
      <c r="C22" s="294"/>
      <c r="D22" s="294"/>
      <c r="E22" s="294"/>
      <c r="F22" s="294"/>
      <c r="G22" s="294"/>
      <c r="H22" s="294"/>
      <c r="I22" s="294"/>
      <c r="J22" s="294"/>
      <c r="K22" s="151">
        <f t="shared" si="1"/>
      </c>
      <c r="L22" s="151"/>
      <c r="M22" s="151"/>
      <c r="N22" s="151"/>
      <c r="O22" s="151"/>
      <c r="P22" s="151">
        <f t="shared" si="2"/>
      </c>
      <c r="Q22" s="151"/>
      <c r="R22" s="151"/>
      <c r="S22" s="151"/>
      <c r="T22" s="151"/>
      <c r="U22" s="151">
        <f t="shared" si="3"/>
      </c>
      <c r="V22" s="151"/>
      <c r="W22" s="151"/>
      <c r="X22" s="151"/>
      <c r="Y22" s="151"/>
      <c r="Z22" s="213">
        <f t="shared" si="4"/>
      </c>
      <c r="AA22" s="213"/>
      <c r="AB22" s="213"/>
      <c r="AC22" s="151">
        <f t="shared" si="5"/>
      </c>
      <c r="AD22" s="151"/>
      <c r="AE22" s="151"/>
      <c r="AF22" s="151"/>
      <c r="AG22" s="151"/>
    </row>
    <row r="23" spans="1:33" ht="14.25" customHeight="1">
      <c r="A23" s="26">
        <v>58</v>
      </c>
      <c r="B23" s="294">
        <f t="shared" si="0"/>
      </c>
      <c r="C23" s="294"/>
      <c r="D23" s="294"/>
      <c r="E23" s="294"/>
      <c r="F23" s="294"/>
      <c r="G23" s="294"/>
      <c r="H23" s="294"/>
      <c r="I23" s="294"/>
      <c r="J23" s="294"/>
      <c r="K23" s="151">
        <f t="shared" si="1"/>
      </c>
      <c r="L23" s="151"/>
      <c r="M23" s="151"/>
      <c r="N23" s="151"/>
      <c r="O23" s="151"/>
      <c r="P23" s="151">
        <f t="shared" si="2"/>
      </c>
      <c r="Q23" s="151"/>
      <c r="R23" s="151"/>
      <c r="S23" s="151"/>
      <c r="T23" s="151"/>
      <c r="U23" s="151">
        <f t="shared" si="3"/>
      </c>
      <c r="V23" s="151"/>
      <c r="W23" s="151"/>
      <c r="X23" s="151"/>
      <c r="Y23" s="151"/>
      <c r="Z23" s="213">
        <f t="shared" si="4"/>
      </c>
      <c r="AA23" s="213"/>
      <c r="AB23" s="213"/>
      <c r="AC23" s="151">
        <f t="shared" si="5"/>
      </c>
      <c r="AD23" s="151"/>
      <c r="AE23" s="151"/>
      <c r="AF23" s="151"/>
      <c r="AG23" s="151"/>
    </row>
    <row r="24" spans="1:33" ht="14.25" customHeight="1">
      <c r="A24" s="26">
        <v>59</v>
      </c>
      <c r="B24" s="294">
        <f t="shared" si="0"/>
      </c>
      <c r="C24" s="294"/>
      <c r="D24" s="294"/>
      <c r="E24" s="294"/>
      <c r="F24" s="294"/>
      <c r="G24" s="294"/>
      <c r="H24" s="294"/>
      <c r="I24" s="294"/>
      <c r="J24" s="294"/>
      <c r="K24" s="151">
        <f t="shared" si="1"/>
      </c>
      <c r="L24" s="151"/>
      <c r="M24" s="151"/>
      <c r="N24" s="151"/>
      <c r="O24" s="151"/>
      <c r="P24" s="151">
        <f t="shared" si="2"/>
      </c>
      <c r="Q24" s="151"/>
      <c r="R24" s="151"/>
      <c r="S24" s="151"/>
      <c r="T24" s="151"/>
      <c r="U24" s="151">
        <f t="shared" si="3"/>
      </c>
      <c r="V24" s="151"/>
      <c r="W24" s="151"/>
      <c r="X24" s="151"/>
      <c r="Y24" s="151"/>
      <c r="Z24" s="213">
        <f t="shared" si="4"/>
      </c>
      <c r="AA24" s="213"/>
      <c r="AB24" s="213"/>
      <c r="AC24" s="151">
        <f t="shared" si="5"/>
      </c>
      <c r="AD24" s="151"/>
      <c r="AE24" s="151"/>
      <c r="AF24" s="151"/>
      <c r="AG24" s="151"/>
    </row>
    <row r="25" spans="1:33" ht="14.25" customHeight="1">
      <c r="A25" s="26">
        <v>60</v>
      </c>
      <c r="B25" s="294">
        <f t="shared" si="0"/>
      </c>
      <c r="C25" s="294"/>
      <c r="D25" s="294"/>
      <c r="E25" s="294"/>
      <c r="F25" s="294"/>
      <c r="G25" s="294"/>
      <c r="H25" s="294"/>
      <c r="I25" s="294"/>
      <c r="J25" s="294"/>
      <c r="K25" s="151">
        <f t="shared" si="1"/>
      </c>
      <c r="L25" s="151"/>
      <c r="M25" s="151"/>
      <c r="N25" s="151"/>
      <c r="O25" s="151"/>
      <c r="P25" s="151">
        <f t="shared" si="2"/>
      </c>
      <c r="Q25" s="151"/>
      <c r="R25" s="151"/>
      <c r="S25" s="151"/>
      <c r="T25" s="151"/>
      <c r="U25" s="151">
        <f t="shared" si="3"/>
      </c>
      <c r="V25" s="151"/>
      <c r="W25" s="151"/>
      <c r="X25" s="151"/>
      <c r="Y25" s="151"/>
      <c r="Z25" s="213">
        <f t="shared" si="4"/>
      </c>
      <c r="AA25" s="213"/>
      <c r="AB25" s="213"/>
      <c r="AC25" s="151">
        <f t="shared" si="5"/>
      </c>
      <c r="AD25" s="151"/>
      <c r="AE25" s="151"/>
      <c r="AF25" s="151"/>
      <c r="AG25" s="151"/>
    </row>
    <row r="26" spans="2:33" ht="14.25" customHeight="1">
      <c r="B26" s="292" t="s">
        <v>152</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151">
        <f>SUM(AC11:AG25)+SUM('S3c'!AC26)</f>
        <v>0</v>
      </c>
      <c r="AD26" s="151"/>
      <c r="AE26" s="151"/>
      <c r="AF26" s="151"/>
      <c r="AG26" s="151"/>
    </row>
    <row r="27" spans="2:33" ht="14.25" customHeight="1">
      <c r="B27" s="77" t="s">
        <v>155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0"/>
      <c r="AD27" s="70"/>
      <c r="AE27" s="70"/>
      <c r="AF27" s="70"/>
      <c r="AG27" s="71"/>
    </row>
    <row r="28" spans="2:33" ht="14.25" customHeight="1">
      <c r="B28" s="68"/>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3"/>
      <c r="AD28" s="73"/>
      <c r="AE28" s="73"/>
      <c r="AF28" s="73"/>
      <c r="AG28" s="74"/>
    </row>
    <row r="29" spans="2:33" ht="14.25" customHeight="1">
      <c r="B29" s="68"/>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3"/>
      <c r="AD29" s="73"/>
      <c r="AE29" s="73"/>
      <c r="AF29" s="73"/>
      <c r="AG29" s="74"/>
    </row>
    <row r="30" spans="2:33" ht="14.25" customHeight="1">
      <c r="B30" s="68"/>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3"/>
      <c r="AD30" s="73"/>
      <c r="AE30" s="73"/>
      <c r="AF30" s="73"/>
      <c r="AG30" s="74"/>
    </row>
    <row r="31" spans="2:33" ht="14.25" customHeight="1">
      <c r="B31" s="68"/>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3"/>
      <c r="AD31" s="73"/>
      <c r="AE31" s="73"/>
      <c r="AF31" s="73"/>
      <c r="AG31" s="74"/>
    </row>
    <row r="32" spans="2:33" ht="14.25" customHeight="1">
      <c r="B32" s="68"/>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3"/>
      <c r="AD32" s="73"/>
      <c r="AE32" s="73"/>
      <c r="AF32" s="73"/>
      <c r="AG32" s="74"/>
    </row>
    <row r="33" spans="2:33" ht="14.25" customHeight="1">
      <c r="B33" s="68"/>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3"/>
      <c r="AD33" s="73"/>
      <c r="AE33" s="73"/>
      <c r="AF33" s="73"/>
      <c r="AG33" s="74"/>
    </row>
    <row r="34" spans="2:33" ht="14.25" customHeight="1">
      <c r="B34" s="68"/>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3"/>
      <c r="AD34" s="73"/>
      <c r="AE34" s="73"/>
      <c r="AF34" s="73"/>
      <c r="AG34" s="74"/>
    </row>
    <row r="35" spans="2:33" ht="14.25" customHeight="1">
      <c r="B35" s="68"/>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3"/>
      <c r="AD35" s="73"/>
      <c r="AE35" s="73"/>
      <c r="AF35" s="73"/>
      <c r="AG35" s="74"/>
    </row>
    <row r="36" spans="2:33" ht="14.25" customHeight="1">
      <c r="B36" s="68"/>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3"/>
      <c r="AD36" s="73"/>
      <c r="AE36" s="73"/>
      <c r="AF36" s="73"/>
      <c r="AG36" s="74"/>
    </row>
    <row r="37" spans="2:33" ht="14.25" customHeight="1">
      <c r="B37" s="68"/>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3"/>
      <c r="AD37" s="73"/>
      <c r="AE37" s="73"/>
      <c r="AF37" s="73"/>
      <c r="AG37" s="74"/>
    </row>
    <row r="38" spans="2:33" ht="14.25" customHeight="1">
      <c r="B38" s="68"/>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73"/>
      <c r="AE38" s="73"/>
      <c r="AF38" s="73"/>
      <c r="AG38" s="74"/>
    </row>
    <row r="39" spans="2:33" ht="14.25" customHeight="1">
      <c r="B39" s="68"/>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3"/>
      <c r="AD39" s="73"/>
      <c r="AE39" s="73"/>
      <c r="AF39" s="73"/>
      <c r="AG39" s="74"/>
    </row>
    <row r="40" spans="2:33" ht="14.25" customHeight="1">
      <c r="B40" s="68"/>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73"/>
      <c r="AE40" s="73"/>
      <c r="AF40" s="73"/>
      <c r="AG40" s="74"/>
    </row>
    <row r="41" spans="2:33" ht="14.25" customHeight="1">
      <c r="B41" s="68"/>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3"/>
      <c r="AD41" s="73"/>
      <c r="AE41" s="73"/>
      <c r="AF41" s="73"/>
      <c r="AG41" s="74"/>
    </row>
    <row r="42" spans="2:33" ht="14.25" customHeight="1">
      <c r="B42" s="68"/>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3"/>
      <c r="AD42" s="73"/>
      <c r="AE42" s="73"/>
      <c r="AF42" s="73"/>
      <c r="AG42" s="74"/>
    </row>
    <row r="43" spans="2:33" ht="14.25" customHeight="1">
      <c r="B43" s="68"/>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3"/>
      <c r="AD43" s="73"/>
      <c r="AE43" s="73"/>
      <c r="AF43" s="73"/>
      <c r="AG43" s="74"/>
    </row>
    <row r="44" spans="2:33" ht="14.25" customHeight="1">
      <c r="B44" s="68"/>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3"/>
      <c r="AD44" s="73"/>
      <c r="AE44" s="73"/>
      <c r="AF44" s="73"/>
      <c r="AG44" s="74"/>
    </row>
    <row r="45" spans="2:33" ht="14.25" customHeight="1">
      <c r="B45" s="68"/>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3"/>
      <c r="AD45" s="73"/>
      <c r="AE45" s="73"/>
      <c r="AF45" s="73"/>
      <c r="AG45" s="74"/>
    </row>
    <row r="46" spans="2:33" ht="14.25" customHeight="1">
      <c r="B46" s="68"/>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3"/>
      <c r="AD46" s="73"/>
      <c r="AE46" s="73"/>
      <c r="AF46" s="73"/>
      <c r="AG46" s="74"/>
    </row>
    <row r="47" spans="2:33" ht="14.25" customHeight="1">
      <c r="B47" s="68"/>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c r="AD47" s="73"/>
      <c r="AE47" s="73"/>
      <c r="AF47" s="73"/>
      <c r="AG47" s="74"/>
    </row>
    <row r="48" spans="2:33" ht="14.25" customHeight="1">
      <c r="B48" s="68"/>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3"/>
      <c r="AD48" s="73"/>
      <c r="AE48" s="73"/>
      <c r="AF48" s="73"/>
      <c r="AG48" s="74"/>
    </row>
    <row r="49" spans="2:33" ht="14.25" customHeight="1">
      <c r="B49" s="68"/>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c r="AD49" s="73"/>
      <c r="AE49" s="73"/>
      <c r="AF49" s="73"/>
      <c r="AG49" s="74"/>
    </row>
    <row r="50" spans="2:33" ht="14.25" customHeight="1">
      <c r="B50" s="7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76"/>
    </row>
  </sheetData>
  <sheetProtection/>
  <mergeCells count="104">
    <mergeCell ref="Z5:AB5"/>
    <mergeCell ref="AC6:AG10"/>
    <mergeCell ref="K11:O11"/>
    <mergeCell ref="P11:T11"/>
    <mergeCell ref="U11:Y11"/>
    <mergeCell ref="Z6:AB10"/>
    <mergeCell ref="Z11:AB11"/>
    <mergeCell ref="B4:AG4"/>
    <mergeCell ref="B5:J10"/>
    <mergeCell ref="K5:O5"/>
    <mergeCell ref="P5:T5"/>
    <mergeCell ref="U5:Y5"/>
    <mergeCell ref="AC11:AG11"/>
    <mergeCell ref="AC5:AG5"/>
    <mergeCell ref="K6:O10"/>
    <mergeCell ref="P6:T10"/>
    <mergeCell ref="U6:Y10"/>
    <mergeCell ref="B12:J12"/>
    <mergeCell ref="K12:O12"/>
    <mergeCell ref="P12:T12"/>
    <mergeCell ref="U12:Y12"/>
    <mergeCell ref="B11:J11"/>
    <mergeCell ref="Z13:AB13"/>
    <mergeCell ref="AC13:AG13"/>
    <mergeCell ref="Z12:AB12"/>
    <mergeCell ref="AC12:AG12"/>
    <mergeCell ref="B14:J14"/>
    <mergeCell ref="K14:O14"/>
    <mergeCell ref="B13:J13"/>
    <mergeCell ref="K13:O13"/>
    <mergeCell ref="P13:T13"/>
    <mergeCell ref="U13:Y13"/>
    <mergeCell ref="P14:T14"/>
    <mergeCell ref="U14:Y14"/>
    <mergeCell ref="Z16:AB16"/>
    <mergeCell ref="AC16:AG16"/>
    <mergeCell ref="Z15:AB15"/>
    <mergeCell ref="AC15:AG15"/>
    <mergeCell ref="Z14:AB14"/>
    <mergeCell ref="AC14:AG14"/>
    <mergeCell ref="B15:J15"/>
    <mergeCell ref="K15:O15"/>
    <mergeCell ref="P15:T15"/>
    <mergeCell ref="U15:Y15"/>
    <mergeCell ref="B16:J16"/>
    <mergeCell ref="K16:O16"/>
    <mergeCell ref="P16:T16"/>
    <mergeCell ref="U16:Y16"/>
    <mergeCell ref="Z17:AB17"/>
    <mergeCell ref="AC17:AG17"/>
    <mergeCell ref="B18:J18"/>
    <mergeCell ref="K18:O18"/>
    <mergeCell ref="B17:J17"/>
    <mergeCell ref="K17:O17"/>
    <mergeCell ref="P17:T17"/>
    <mergeCell ref="U17:Y17"/>
    <mergeCell ref="P18:T18"/>
    <mergeCell ref="U18:Y18"/>
    <mergeCell ref="Z20:AB20"/>
    <mergeCell ref="AC20:AG20"/>
    <mergeCell ref="Z19:AB19"/>
    <mergeCell ref="AC19:AG19"/>
    <mergeCell ref="Z18:AB18"/>
    <mergeCell ref="AC18:AG18"/>
    <mergeCell ref="B19:J19"/>
    <mergeCell ref="K19:O19"/>
    <mergeCell ref="P19:T19"/>
    <mergeCell ref="U19:Y19"/>
    <mergeCell ref="B20:J20"/>
    <mergeCell ref="K20:O20"/>
    <mergeCell ref="P20:T20"/>
    <mergeCell ref="U20:Y20"/>
    <mergeCell ref="Z21:AB21"/>
    <mergeCell ref="AC21:AG21"/>
    <mergeCell ref="B22:J22"/>
    <mergeCell ref="K22:O22"/>
    <mergeCell ref="B21:J21"/>
    <mergeCell ref="K21:O21"/>
    <mergeCell ref="P21:T21"/>
    <mergeCell ref="U21:Y21"/>
    <mergeCell ref="P22:T22"/>
    <mergeCell ref="U22:Y22"/>
    <mergeCell ref="Z24:AB24"/>
    <mergeCell ref="AC24:AG24"/>
    <mergeCell ref="Z23:AB23"/>
    <mergeCell ref="AC23:AG23"/>
    <mergeCell ref="Z22:AB22"/>
    <mergeCell ref="AC22:AG22"/>
    <mergeCell ref="B23:J23"/>
    <mergeCell ref="K23:O23"/>
    <mergeCell ref="P23:T23"/>
    <mergeCell ref="U23:Y23"/>
    <mergeCell ref="B24:J24"/>
    <mergeCell ref="K24:O24"/>
    <mergeCell ref="P24:T24"/>
    <mergeCell ref="U24:Y24"/>
    <mergeCell ref="B26:AB26"/>
    <mergeCell ref="AC26:AG26"/>
    <mergeCell ref="B25:J25"/>
    <mergeCell ref="K25:O25"/>
    <mergeCell ref="P25:T25"/>
    <mergeCell ref="U25:Y25"/>
    <mergeCell ref="Z25:AB25"/>
    <mergeCell ref="AC25:AG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ayfa2"/>
  <dimension ref="A1:AT110"/>
  <sheetViews>
    <sheetView showGridLines="0" zoomScale="115" zoomScaleNormal="115" zoomScalePageLayoutView="0" workbookViewId="0" topLeftCell="A19">
      <selection activeCell="C23" sqref="C23:AG24"/>
    </sheetView>
  </sheetViews>
  <sheetFormatPr defaultColWidth="9.00390625" defaultRowHeight="12.75"/>
  <cols>
    <col min="1" max="87" width="2.75390625" style="0" customWidth="1"/>
  </cols>
  <sheetData>
    <row r="1" spans="1:46"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75">
      <c r="A2" s="2"/>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161</v>
      </c>
      <c r="AG2" s="8"/>
      <c r="AH2" s="2"/>
      <c r="AI2" s="2"/>
      <c r="AJ2" s="2"/>
      <c r="AK2" s="2"/>
      <c r="AL2" s="2"/>
      <c r="AM2" s="2"/>
      <c r="AN2" s="2"/>
      <c r="AO2" s="2"/>
      <c r="AP2" s="2"/>
      <c r="AQ2" s="2"/>
      <c r="AR2" s="2"/>
      <c r="AS2" s="2"/>
      <c r="AT2" s="2"/>
    </row>
    <row r="3" spans="1:46" ht="15.75">
      <c r="A3" s="2"/>
      <c r="B3" s="13"/>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4"/>
      <c r="AH3" s="2"/>
      <c r="AI3" s="2"/>
      <c r="AJ3" s="2"/>
      <c r="AK3" s="2"/>
      <c r="AL3" s="2"/>
      <c r="AM3" s="2"/>
      <c r="AN3" s="2"/>
      <c r="AO3" s="2"/>
      <c r="AP3" s="2"/>
      <c r="AQ3" s="2"/>
      <c r="AR3" s="2"/>
      <c r="AS3" s="2"/>
      <c r="AT3" s="2"/>
    </row>
    <row r="4" spans="1:46" ht="15.75">
      <c r="A4" s="2"/>
      <c r="B4" s="13"/>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4"/>
      <c r="AH4" s="2"/>
      <c r="AI4" s="2"/>
      <c r="AJ4" s="2"/>
      <c r="AK4" s="2"/>
      <c r="AL4" s="2"/>
      <c r="AM4" s="2"/>
      <c r="AN4" s="2"/>
      <c r="AO4" s="2"/>
      <c r="AP4" s="2"/>
      <c r="AQ4" s="2"/>
      <c r="AR4" s="2"/>
      <c r="AS4" s="2"/>
      <c r="AT4" s="2"/>
    </row>
    <row r="5" spans="1:46" ht="15.75" customHeight="1">
      <c r="A5" s="2"/>
      <c r="B5" s="13"/>
      <c r="C5" s="15"/>
      <c r="D5" s="15"/>
      <c r="E5" s="15"/>
      <c r="F5" s="15"/>
      <c r="G5" s="252" t="s">
        <v>150</v>
      </c>
      <c r="H5" s="252"/>
      <c r="I5" s="252"/>
      <c r="J5" s="252"/>
      <c r="K5" s="252"/>
      <c r="L5" s="252"/>
      <c r="M5" s="252"/>
      <c r="N5" s="252"/>
      <c r="O5" s="252"/>
      <c r="P5" s="252"/>
      <c r="Q5" s="252"/>
      <c r="R5" s="252"/>
      <c r="S5" s="252"/>
      <c r="T5" s="252"/>
      <c r="U5" s="252"/>
      <c r="V5" s="252"/>
      <c r="W5" s="252"/>
      <c r="X5" s="252"/>
      <c r="Y5" s="252"/>
      <c r="Z5" s="252"/>
      <c r="AA5" s="252"/>
      <c r="AB5" s="252"/>
      <c r="AC5" s="252"/>
      <c r="AD5" s="252"/>
      <c r="AE5" s="15"/>
      <c r="AF5" s="15"/>
      <c r="AG5" s="14"/>
      <c r="AH5" s="2"/>
      <c r="AI5" s="2"/>
      <c r="AJ5" s="2"/>
      <c r="AK5" s="2"/>
      <c r="AL5" s="2"/>
      <c r="AM5" s="2"/>
      <c r="AN5" s="2"/>
      <c r="AO5" s="2"/>
      <c r="AP5" s="2"/>
      <c r="AQ5" s="2"/>
      <c r="AR5" s="2"/>
      <c r="AS5" s="2"/>
      <c r="AT5" s="2"/>
    </row>
    <row r="6" spans="1:46" ht="15.75" customHeight="1">
      <c r="A6" s="2"/>
      <c r="B6" s="13"/>
      <c r="C6" s="15"/>
      <c r="D6" s="15"/>
      <c r="E6" s="15"/>
      <c r="F6" s="15"/>
      <c r="G6" s="252"/>
      <c r="H6" s="252"/>
      <c r="I6" s="252"/>
      <c r="J6" s="252"/>
      <c r="K6" s="252"/>
      <c r="L6" s="252"/>
      <c r="M6" s="252"/>
      <c r="N6" s="252"/>
      <c r="O6" s="252"/>
      <c r="P6" s="252"/>
      <c r="Q6" s="252"/>
      <c r="R6" s="252"/>
      <c r="S6" s="252"/>
      <c r="T6" s="252"/>
      <c r="U6" s="252"/>
      <c r="V6" s="252"/>
      <c r="W6" s="252"/>
      <c r="X6" s="252"/>
      <c r="Y6" s="252"/>
      <c r="Z6" s="252"/>
      <c r="AA6" s="252"/>
      <c r="AB6" s="252"/>
      <c r="AC6" s="252"/>
      <c r="AD6" s="252"/>
      <c r="AE6" s="15"/>
      <c r="AF6" s="15"/>
      <c r="AG6" s="14"/>
      <c r="AH6" s="2"/>
      <c r="AI6" s="2"/>
      <c r="AJ6" s="2"/>
      <c r="AK6" s="2"/>
      <c r="AL6" s="2"/>
      <c r="AM6" s="2"/>
      <c r="AN6" s="2"/>
      <c r="AO6" s="2"/>
      <c r="AP6" s="2"/>
      <c r="AQ6" s="2"/>
      <c r="AR6" s="2"/>
      <c r="AS6" s="2"/>
      <c r="AT6" s="2"/>
    </row>
    <row r="7" spans="1:46" ht="15.75" customHeight="1">
      <c r="A7" s="2"/>
      <c r="B7" s="13"/>
      <c r="C7" s="15"/>
      <c r="D7" s="15"/>
      <c r="E7" s="15"/>
      <c r="F7" s="15"/>
      <c r="G7" s="252"/>
      <c r="H7" s="252"/>
      <c r="I7" s="252"/>
      <c r="J7" s="252"/>
      <c r="K7" s="252"/>
      <c r="L7" s="252"/>
      <c r="M7" s="252"/>
      <c r="N7" s="252"/>
      <c r="O7" s="252"/>
      <c r="P7" s="252"/>
      <c r="Q7" s="252"/>
      <c r="R7" s="252"/>
      <c r="S7" s="252"/>
      <c r="T7" s="252"/>
      <c r="U7" s="252"/>
      <c r="V7" s="252"/>
      <c r="W7" s="252"/>
      <c r="X7" s="252"/>
      <c r="Y7" s="252"/>
      <c r="Z7" s="252"/>
      <c r="AA7" s="252"/>
      <c r="AB7" s="252"/>
      <c r="AC7" s="252"/>
      <c r="AD7" s="252"/>
      <c r="AE7" s="15"/>
      <c r="AF7" s="15"/>
      <c r="AG7" s="14"/>
      <c r="AH7" s="2"/>
      <c r="AI7" s="2"/>
      <c r="AJ7" s="2"/>
      <c r="AK7" s="2"/>
      <c r="AL7" s="2"/>
      <c r="AM7" s="2"/>
      <c r="AN7" s="2"/>
      <c r="AO7" s="2"/>
      <c r="AP7" s="2"/>
      <c r="AQ7" s="2"/>
      <c r="AR7" s="2"/>
      <c r="AS7" s="2"/>
      <c r="AT7" s="2"/>
    </row>
    <row r="8" spans="1:46" ht="18.75">
      <c r="A8" s="2"/>
      <c r="B8" s="13"/>
      <c r="C8" s="15"/>
      <c r="D8" s="15"/>
      <c r="E8" s="15"/>
      <c r="F8" s="15"/>
      <c r="G8" s="15"/>
      <c r="H8" s="15"/>
      <c r="I8" s="258" t="s">
        <v>282</v>
      </c>
      <c r="J8" s="259"/>
      <c r="K8" s="259"/>
      <c r="L8" s="259"/>
      <c r="M8" s="259"/>
      <c r="N8" s="259"/>
      <c r="O8" s="259"/>
      <c r="P8" s="259"/>
      <c r="Q8" s="259"/>
      <c r="R8" s="259"/>
      <c r="S8" s="259"/>
      <c r="T8" s="259"/>
      <c r="U8" s="259"/>
      <c r="V8" s="259"/>
      <c r="W8" s="259"/>
      <c r="X8" s="259"/>
      <c r="Y8" s="259"/>
      <c r="Z8" s="15"/>
      <c r="AA8" s="15"/>
      <c r="AB8" s="15"/>
      <c r="AC8" s="15"/>
      <c r="AD8" s="15"/>
      <c r="AE8" s="15"/>
      <c r="AF8" s="15"/>
      <c r="AG8" s="14"/>
      <c r="AH8" s="2"/>
      <c r="AI8" s="2"/>
      <c r="AJ8" s="2"/>
      <c r="AK8" s="2"/>
      <c r="AL8" s="2"/>
      <c r="AM8" s="2"/>
      <c r="AN8" s="2"/>
      <c r="AO8" s="2"/>
      <c r="AP8" s="2"/>
      <c r="AQ8" s="2"/>
      <c r="AR8" s="2"/>
      <c r="AS8" s="2"/>
      <c r="AT8" s="2"/>
    </row>
    <row r="9" spans="1:46" ht="15.75">
      <c r="A9" s="2"/>
      <c r="B9" s="253" t="s">
        <v>286</v>
      </c>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5"/>
      <c r="AH9" s="2"/>
      <c r="AI9" s="2"/>
      <c r="AJ9" s="2"/>
      <c r="AK9" s="2"/>
      <c r="AL9" s="2"/>
      <c r="AM9" s="2"/>
      <c r="AN9" s="2"/>
      <c r="AO9" s="2"/>
      <c r="AP9" s="2"/>
      <c r="AQ9" s="2"/>
      <c r="AR9" s="2"/>
      <c r="AS9" s="2"/>
      <c r="AT9" s="2"/>
    </row>
    <row r="10" spans="1:46" ht="15.75">
      <c r="A10" s="2"/>
      <c r="B10" s="13"/>
      <c r="C10" s="27"/>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4"/>
      <c r="AH10" s="2"/>
      <c r="AI10" s="2"/>
      <c r="AJ10" s="2"/>
      <c r="AK10" s="2"/>
      <c r="AL10" s="2"/>
      <c r="AM10" s="2"/>
      <c r="AN10" s="2"/>
      <c r="AO10" s="2"/>
      <c r="AP10" s="2"/>
      <c r="AQ10" s="2"/>
      <c r="AR10" s="2"/>
      <c r="AS10" s="2"/>
      <c r="AT10" s="2"/>
    </row>
    <row r="11" spans="1:46" ht="15.75">
      <c r="A11" s="2"/>
      <c r="B11" s="13"/>
      <c r="C11" s="256"/>
      <c r="D11" s="256"/>
      <c r="E11" s="256"/>
      <c r="F11" s="256"/>
      <c r="G11" s="256"/>
      <c r="H11" s="256"/>
      <c r="I11" s="256"/>
      <c r="J11" s="256"/>
      <c r="K11" s="256"/>
      <c r="L11" s="256"/>
      <c r="M11" s="256"/>
      <c r="N11" s="256"/>
      <c r="O11" s="256"/>
      <c r="P11" s="256"/>
      <c r="Q11" s="256"/>
      <c r="R11" s="256"/>
      <c r="S11" s="256"/>
      <c r="T11" s="256"/>
      <c r="U11" s="256"/>
      <c r="V11" s="15"/>
      <c r="W11" s="15"/>
      <c r="X11" s="15"/>
      <c r="Y11" s="15"/>
      <c r="Z11" s="28" t="s">
        <v>194</v>
      </c>
      <c r="AA11" s="257">
        <f ca="1">TODAY()</f>
        <v>42958</v>
      </c>
      <c r="AB11" s="257"/>
      <c r="AC11" s="257"/>
      <c r="AD11" s="257"/>
      <c r="AE11" s="257"/>
      <c r="AF11" s="257"/>
      <c r="AG11" s="14"/>
      <c r="AH11" s="2"/>
      <c r="AI11" s="2"/>
      <c r="AJ11" s="2"/>
      <c r="AK11" s="2"/>
      <c r="AL11" s="2"/>
      <c r="AM11" s="2"/>
      <c r="AN11" s="2"/>
      <c r="AO11" s="2"/>
      <c r="AP11" s="2"/>
      <c r="AQ11" s="2"/>
      <c r="AR11" s="2"/>
      <c r="AS11" s="2"/>
      <c r="AT11" s="2"/>
    </row>
    <row r="12" spans="1:46" ht="15.75">
      <c r="A12" s="2"/>
      <c r="B12" s="13"/>
      <c r="C12" s="256" t="str">
        <f>"Proje Kodu: "&amp;IF(ProjeKodu2="","",ProjeKodu2)</f>
        <v>Proje Kodu: </v>
      </c>
      <c r="D12" s="256"/>
      <c r="E12" s="256"/>
      <c r="F12" s="256"/>
      <c r="G12" s="256"/>
      <c r="H12" s="256"/>
      <c r="I12" s="256"/>
      <c r="J12" s="256"/>
      <c r="K12" s="256"/>
      <c r="L12" s="256"/>
      <c r="M12" s="256"/>
      <c r="N12" s="256"/>
      <c r="O12" s="256"/>
      <c r="P12" s="256"/>
      <c r="Q12" s="256"/>
      <c r="R12" s="256"/>
      <c r="S12" s="256"/>
      <c r="T12" s="256"/>
      <c r="U12" s="256"/>
      <c r="V12" s="15"/>
      <c r="W12" s="15"/>
      <c r="X12" s="15"/>
      <c r="Y12" s="15"/>
      <c r="Z12" s="15"/>
      <c r="AA12" s="15"/>
      <c r="AB12" s="15"/>
      <c r="AC12" s="15"/>
      <c r="AD12" s="15"/>
      <c r="AE12" s="15"/>
      <c r="AF12" s="15"/>
      <c r="AG12" s="14"/>
      <c r="AH12" s="2"/>
      <c r="AI12" s="2"/>
      <c r="AJ12" s="2"/>
      <c r="AK12" s="2"/>
      <c r="AL12" s="2"/>
      <c r="AM12" s="2"/>
      <c r="AN12" s="2"/>
      <c r="AO12" s="2"/>
      <c r="AP12" s="2"/>
      <c r="AQ12" s="2"/>
      <c r="AR12" s="2"/>
      <c r="AS12" s="2"/>
      <c r="AT12" s="2"/>
    </row>
    <row r="13" spans="1:46" ht="15.75">
      <c r="A13" s="2"/>
      <c r="B13" s="13"/>
      <c r="C13" s="15" t="s">
        <v>149</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4"/>
      <c r="AH13" s="2"/>
      <c r="AI13" s="2"/>
      <c r="AJ13" s="2"/>
      <c r="AK13" s="2"/>
      <c r="AL13" s="2"/>
      <c r="AM13" s="2"/>
      <c r="AN13" s="2"/>
      <c r="AO13" s="2"/>
      <c r="AP13" s="2"/>
      <c r="AQ13" s="2"/>
      <c r="AR13" s="2"/>
      <c r="AS13" s="2"/>
      <c r="AT13" s="2"/>
    </row>
    <row r="14" spans="1:46" ht="15.75">
      <c r="A14" s="2"/>
      <c r="B14" s="13"/>
      <c r="C14" s="15" t="s">
        <v>283</v>
      </c>
      <c r="D14" s="34"/>
      <c r="E14" s="34"/>
      <c r="F14" s="19"/>
      <c r="G14" s="19"/>
      <c r="I14" s="123"/>
      <c r="J14" s="260">
        <f>'Proje Bilgileri'!$M$23</f>
        <v>0</v>
      </c>
      <c r="K14" s="260"/>
      <c r="L14" s="260"/>
      <c r="M14" s="260"/>
      <c r="N14" s="260"/>
      <c r="O14" s="15"/>
      <c r="P14" s="15"/>
      <c r="Q14" s="15"/>
      <c r="R14" s="15"/>
      <c r="S14" s="15"/>
      <c r="T14" s="15"/>
      <c r="U14" s="15"/>
      <c r="V14" s="15"/>
      <c r="W14" s="15"/>
      <c r="X14" s="15"/>
      <c r="Y14" s="15"/>
      <c r="Z14" s="15"/>
      <c r="AA14" s="15"/>
      <c r="AB14" s="15"/>
      <c r="AC14" s="15"/>
      <c r="AD14" s="15"/>
      <c r="AE14" s="15"/>
      <c r="AF14" s="15"/>
      <c r="AG14" s="14"/>
      <c r="AH14" s="2"/>
      <c r="AI14" s="2"/>
      <c r="AJ14" s="2"/>
      <c r="AK14" s="2"/>
      <c r="AL14" s="2"/>
      <c r="AM14" s="2"/>
      <c r="AN14" s="2"/>
      <c r="AO14" s="2"/>
      <c r="AP14" s="2"/>
      <c r="AQ14" s="2"/>
      <c r="AR14" s="2"/>
      <c r="AS14" s="2"/>
      <c r="AT14" s="2"/>
    </row>
    <row r="15" spans="1:46" ht="15.75">
      <c r="A15" s="2"/>
      <c r="B15" s="13"/>
      <c r="C15" s="237" t="s">
        <v>288</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14"/>
      <c r="AH15" s="2"/>
      <c r="AI15" s="2"/>
      <c r="AJ15" s="2"/>
      <c r="AK15" s="2"/>
      <c r="AL15" s="2"/>
      <c r="AM15" s="2"/>
      <c r="AN15" s="2"/>
      <c r="AO15" s="2"/>
      <c r="AP15" s="2"/>
      <c r="AQ15" s="2"/>
      <c r="AR15" s="2"/>
      <c r="AS15" s="2"/>
      <c r="AT15" s="2"/>
    </row>
    <row r="16" spans="1:46" ht="15.75">
      <c r="A16" s="2"/>
      <c r="B16" s="13"/>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14"/>
      <c r="AH16" s="2"/>
      <c r="AI16" s="2"/>
      <c r="AJ16" s="2"/>
      <c r="AK16" s="2"/>
      <c r="AL16" s="2"/>
      <c r="AM16" s="2"/>
      <c r="AN16" s="2"/>
      <c r="AO16" s="2"/>
      <c r="AP16" s="2"/>
      <c r="AQ16" s="2"/>
      <c r="AR16" s="2"/>
      <c r="AS16" s="2"/>
      <c r="AT16" s="2"/>
    </row>
    <row r="17" spans="1:46" ht="15.75">
      <c r="A17" s="2"/>
      <c r="B17" s="13"/>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14"/>
      <c r="AH17" s="2"/>
      <c r="AI17" s="2"/>
      <c r="AJ17" s="2"/>
      <c r="AK17" s="2"/>
      <c r="AL17" s="2"/>
      <c r="AM17" s="2"/>
      <c r="AN17" s="2"/>
      <c r="AO17" s="2"/>
      <c r="AP17" s="2"/>
      <c r="AQ17" s="2"/>
      <c r="AR17" s="2"/>
      <c r="AS17" s="2"/>
      <c r="AT17" s="2"/>
    </row>
    <row r="18" spans="1:46" ht="15.75">
      <c r="A18" s="2"/>
      <c r="B18" s="13"/>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09" t="str">
        <f>IF('Proje Bilgileri'!BS5&lt;6,"Fakülte Dekanı",VLOOKUP('Proje Bilgileri'!H19,'Proje Bilgileri'!BK22:BL61,2,0))</f>
        <v>Fakülte Dekanı</v>
      </c>
      <c r="AG18" s="14"/>
      <c r="AH18" s="2"/>
      <c r="AI18" s="2"/>
      <c r="AJ18" s="2"/>
      <c r="AK18" s="2"/>
      <c r="AL18" s="2"/>
      <c r="AM18" s="2"/>
      <c r="AN18" s="2"/>
      <c r="AO18" s="2"/>
      <c r="AP18" s="2"/>
      <c r="AQ18" s="2"/>
      <c r="AR18" s="2"/>
      <c r="AS18" s="2"/>
      <c r="AT18" s="2"/>
    </row>
    <row r="19" spans="1:46" ht="15.75">
      <c r="A19" s="2"/>
      <c r="B19" s="13"/>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28" t="str">
        <f>IF(OR(O1_Unvan="",O1_Ad=""),"",O1_Unvan)&amp;" "&amp;IF(O1_Ad="","",PROPER(O1_Ad))&amp;" "&amp;IF(O1_Soyad="","",UPPER(O1_Soyad))</f>
        <v>  </v>
      </c>
      <c r="AG19" s="14"/>
      <c r="AH19" s="2"/>
      <c r="AI19" s="2"/>
      <c r="AJ19" s="2"/>
      <c r="AK19" s="2"/>
      <c r="AL19" s="2"/>
      <c r="AM19" s="2"/>
      <c r="AN19" s="2"/>
      <c r="AO19" s="2"/>
      <c r="AP19" s="2"/>
      <c r="AQ19" s="2"/>
      <c r="AR19" s="2"/>
      <c r="AS19" s="2"/>
      <c r="AT19" s="2"/>
    </row>
    <row r="20" spans="1:46" ht="15.75">
      <c r="A20" s="2"/>
      <c r="B20" s="1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28"/>
      <c r="AG20" s="14"/>
      <c r="AH20" s="2"/>
      <c r="AI20" s="2"/>
      <c r="AJ20" s="2"/>
      <c r="AK20" s="2"/>
      <c r="AL20" s="2"/>
      <c r="AM20" s="2"/>
      <c r="AN20" s="2"/>
      <c r="AO20" s="2"/>
      <c r="AP20" s="2"/>
      <c r="AQ20" s="2"/>
      <c r="AR20" s="2"/>
      <c r="AS20" s="2"/>
      <c r="AT20" s="2"/>
    </row>
    <row r="21" spans="1:46" ht="15.75">
      <c r="A21" s="2"/>
      <c r="B21" s="13"/>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28"/>
      <c r="AG21" s="14"/>
      <c r="AH21" s="2"/>
      <c r="AI21" s="2"/>
      <c r="AJ21" s="2"/>
      <c r="AK21" s="2"/>
      <c r="AL21" s="2"/>
      <c r="AM21" s="2"/>
      <c r="AN21" s="2"/>
      <c r="AO21" s="2"/>
      <c r="AP21" s="2"/>
      <c r="AQ21" s="2"/>
      <c r="AR21" s="2"/>
      <c r="AS21" s="2"/>
      <c r="AT21" s="2"/>
    </row>
    <row r="22" spans="1:46" ht="15.75">
      <c r="A22" s="2"/>
      <c r="B22" s="13"/>
      <c r="C22" s="15" t="s">
        <v>287</v>
      </c>
      <c r="D22" s="15"/>
      <c r="E22" s="15"/>
      <c r="F22" s="15"/>
      <c r="G22" s="15"/>
      <c r="H22" s="15">
        <f>ProjeKodu2</f>
        <v>0</v>
      </c>
      <c r="I22" s="15"/>
      <c r="J22" s="15"/>
      <c r="K22" s="15"/>
      <c r="N22" s="15"/>
      <c r="O22" s="15"/>
      <c r="P22" s="15"/>
      <c r="Q22" s="15"/>
      <c r="R22" s="15"/>
      <c r="S22" s="15"/>
      <c r="T22" s="15"/>
      <c r="U22" s="15"/>
      <c r="V22" s="15"/>
      <c r="W22" s="15"/>
      <c r="X22" s="15"/>
      <c r="Y22" s="15"/>
      <c r="Z22" s="15"/>
      <c r="AA22" s="15"/>
      <c r="AB22" s="15"/>
      <c r="AC22" s="15"/>
      <c r="AD22" s="15"/>
      <c r="AE22" s="15"/>
      <c r="AF22" s="15"/>
      <c r="AG22" s="14"/>
      <c r="AH22" s="2"/>
      <c r="AI22" s="2"/>
      <c r="AJ22" s="2"/>
      <c r="AK22" s="2"/>
      <c r="AL22" s="2"/>
      <c r="AM22" s="2"/>
      <c r="AN22" s="2"/>
      <c r="AO22" s="2"/>
      <c r="AP22" s="2"/>
      <c r="AQ22" s="2"/>
      <c r="AR22" s="2"/>
      <c r="AS22" s="2"/>
      <c r="AT22" s="2"/>
    </row>
    <row r="23" spans="1:46" ht="15.75">
      <c r="A23" s="2"/>
      <c r="B23" s="13"/>
      <c r="C23" s="237" t="str">
        <f>"Proje Başlığı: "&amp;IF(ProjeAdi="","",ProjeAdi)</f>
        <v>Proje Başlığı: </v>
      </c>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9"/>
      <c r="AH23" s="2"/>
      <c r="AI23" s="2"/>
      <c r="AJ23" s="2"/>
      <c r="AK23" s="2"/>
      <c r="AL23" s="2"/>
      <c r="AM23" s="2"/>
      <c r="AN23" s="2"/>
      <c r="AO23" s="2"/>
      <c r="AP23" s="2"/>
      <c r="AQ23" s="2"/>
      <c r="AR23" s="2"/>
      <c r="AS23" s="2"/>
      <c r="AT23" s="2"/>
    </row>
    <row r="24" spans="1:46" ht="15.75">
      <c r="A24" s="2"/>
      <c r="B24" s="13"/>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9"/>
      <c r="AH24" s="2"/>
      <c r="AI24" s="2"/>
      <c r="AJ24" s="2"/>
      <c r="AK24" s="2"/>
      <c r="AL24" s="2"/>
      <c r="AM24" s="2"/>
      <c r="AN24" s="2"/>
      <c r="AO24" s="2"/>
      <c r="AP24" s="2"/>
      <c r="AQ24" s="2"/>
      <c r="AR24" s="2"/>
      <c r="AS24" s="2"/>
      <c r="AT24" s="2"/>
    </row>
    <row r="25" spans="1:46" ht="15.75">
      <c r="A25" s="2"/>
      <c r="B25" s="13"/>
      <c r="C25" s="2" t="str">
        <f>"Projeyi Destekleyen Kuruluş: "&amp;IF(TedAdi="","",TedAdi)</f>
        <v>Projeyi Destekleyen Kuruluş: Roketsan A.Ş.</v>
      </c>
      <c r="D25" s="15"/>
      <c r="E25" s="15"/>
      <c r="F25" s="15"/>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14"/>
      <c r="AH25" s="2"/>
      <c r="AI25" s="2"/>
      <c r="AJ25" s="2"/>
      <c r="AK25" s="2"/>
      <c r="AL25" s="2"/>
      <c r="AM25" s="2"/>
      <c r="AN25" s="2"/>
      <c r="AO25" s="2"/>
      <c r="AP25" s="2"/>
      <c r="AQ25" s="2"/>
      <c r="AR25" s="2"/>
      <c r="AS25" s="2"/>
      <c r="AT25" s="2"/>
    </row>
    <row r="26" spans="1:46" s="65" customFormat="1" ht="15.75">
      <c r="A26" s="64"/>
      <c r="B26" s="13"/>
      <c r="C26" s="98" t="str">
        <f>IF(KurulusTipi="Kamu","þ","o")</f>
        <v>o</v>
      </c>
      <c r="D26" s="83" t="s">
        <v>181</v>
      </c>
      <c r="H26" s="98" t="str">
        <f>IF(KurulusTipi="Özel Sektör","þ","o")</f>
        <v>o</v>
      </c>
      <c r="I26" s="84" t="s">
        <v>183</v>
      </c>
      <c r="K26" s="82"/>
      <c r="L26" s="82"/>
      <c r="O26" s="98" t="str">
        <f>IF(KurulusTipi="STK (Sivil Toplum Kuruluşu)","þ","o")</f>
        <v>o</v>
      </c>
      <c r="P26" s="82" t="s">
        <v>184</v>
      </c>
      <c r="Q26" s="82"/>
      <c r="R26" s="82"/>
      <c r="S26" s="82"/>
      <c r="T26" s="98" t="str">
        <f>IF(KurulusTipi="Şahıs","þ","o")</f>
        <v>o</v>
      </c>
      <c r="U26" s="82" t="s">
        <v>185</v>
      </c>
      <c r="V26" s="82"/>
      <c r="W26" s="82"/>
      <c r="X26" s="82"/>
      <c r="Y26" s="98" t="str">
        <f>IF(KurulusTipi="Diğer","þ","o")</f>
        <v>o</v>
      </c>
      <c r="Z26" s="82" t="s">
        <v>171</v>
      </c>
      <c r="AA26" s="82"/>
      <c r="AB26" s="82"/>
      <c r="AC26" s="82"/>
      <c r="AD26" s="82"/>
      <c r="AE26" s="82"/>
      <c r="AF26" s="82"/>
      <c r="AG26" s="14"/>
      <c r="AH26" s="64"/>
      <c r="AI26" s="64"/>
      <c r="AJ26" s="64"/>
      <c r="AL26" s="64"/>
      <c r="AM26" s="64"/>
      <c r="AN26" s="64"/>
      <c r="AO26" s="64"/>
      <c r="AP26" s="64"/>
      <c r="AQ26" s="64"/>
      <c r="AR26" s="64"/>
      <c r="AS26" s="64"/>
      <c r="AT26" s="64"/>
    </row>
    <row r="27" spans="1:46" s="65" customFormat="1" ht="15.75">
      <c r="A27" s="64"/>
      <c r="B27" s="13"/>
      <c r="C27" s="98" t="str">
        <f>IF(ArGe="Ar-Ge","þ","o")</f>
        <v>o</v>
      </c>
      <c r="D27" s="81" t="s">
        <v>180</v>
      </c>
      <c r="E27" s="81"/>
      <c r="G27" s="82"/>
      <c r="H27" s="98" t="str">
        <f>IF(ArGe="Ar-Ge Değil","þ","o")</f>
        <v>o</v>
      </c>
      <c r="I27" s="82" t="s">
        <v>182</v>
      </c>
      <c r="J27" s="81"/>
      <c r="K27" s="81"/>
      <c r="L27" s="85"/>
      <c r="M27" s="97"/>
      <c r="N27" s="86"/>
      <c r="O27" s="86"/>
      <c r="P27" s="81"/>
      <c r="Q27" s="86"/>
      <c r="R27" s="97"/>
      <c r="S27" s="81"/>
      <c r="T27" s="86"/>
      <c r="U27" s="81"/>
      <c r="V27" s="86"/>
      <c r="W27" s="97"/>
      <c r="X27" s="81"/>
      <c r="Y27" s="86"/>
      <c r="Z27" s="81"/>
      <c r="AA27" s="86"/>
      <c r="AB27" s="97"/>
      <c r="AC27" s="81"/>
      <c r="AD27" s="81"/>
      <c r="AE27" s="81"/>
      <c r="AF27" s="81"/>
      <c r="AG27" s="14"/>
      <c r="AH27" s="64"/>
      <c r="AI27" s="64"/>
      <c r="AJ27" s="64"/>
      <c r="AL27" s="64"/>
      <c r="AM27" s="64"/>
      <c r="AN27" s="64"/>
      <c r="AO27" s="64"/>
      <c r="AP27" s="64"/>
      <c r="AQ27" s="64"/>
      <c r="AR27" s="64"/>
      <c r="AS27" s="64"/>
      <c r="AT27" s="64"/>
    </row>
    <row r="28" spans="1:46" ht="15.75" customHeight="1">
      <c r="A28" s="2"/>
      <c r="B28" s="13"/>
      <c r="C28" s="243" t="str">
        <f>"Proje Özeti: "&amp;IF(ProjeOzeti="","",ProjeOzeti)</f>
        <v>Proje Özeti: </v>
      </c>
      <c r="D28" s="244" t="str">
        <f aca="true" t="shared" si="0" ref="D28:M32">"Proje Başlığı: "&amp;IF(ProjeAdi="","",ProjeAdi)</f>
        <v>Proje Başlığı: </v>
      </c>
      <c r="E28" s="244" t="str">
        <f t="shared" si="0"/>
        <v>Proje Başlığı: </v>
      </c>
      <c r="F28" s="244" t="str">
        <f t="shared" si="0"/>
        <v>Proje Başlığı: </v>
      </c>
      <c r="G28" s="244" t="str">
        <f t="shared" si="0"/>
        <v>Proje Başlığı: </v>
      </c>
      <c r="H28" s="244" t="str">
        <f t="shared" si="0"/>
        <v>Proje Başlığı: </v>
      </c>
      <c r="I28" s="244" t="str">
        <f t="shared" si="0"/>
        <v>Proje Başlığı: </v>
      </c>
      <c r="J28" s="244" t="str">
        <f t="shared" si="0"/>
        <v>Proje Başlığı: </v>
      </c>
      <c r="K28" s="244" t="str">
        <f t="shared" si="0"/>
        <v>Proje Başlığı: </v>
      </c>
      <c r="L28" s="244" t="str">
        <f t="shared" si="0"/>
        <v>Proje Başlığı: </v>
      </c>
      <c r="M28" s="244" t="str">
        <f t="shared" si="0"/>
        <v>Proje Başlığı: </v>
      </c>
      <c r="N28" s="244" t="str">
        <f aca="true" t="shared" si="1" ref="N28:W32">"Proje Başlığı: "&amp;IF(ProjeAdi="","",ProjeAdi)</f>
        <v>Proje Başlığı: </v>
      </c>
      <c r="O28" s="244" t="str">
        <f t="shared" si="1"/>
        <v>Proje Başlığı: </v>
      </c>
      <c r="P28" s="244" t="str">
        <f t="shared" si="1"/>
        <v>Proje Başlığı: </v>
      </c>
      <c r="Q28" s="244" t="str">
        <f t="shared" si="1"/>
        <v>Proje Başlığı: </v>
      </c>
      <c r="R28" s="244" t="str">
        <f t="shared" si="1"/>
        <v>Proje Başlığı: </v>
      </c>
      <c r="S28" s="244" t="str">
        <f t="shared" si="1"/>
        <v>Proje Başlığı: </v>
      </c>
      <c r="T28" s="244" t="str">
        <f t="shared" si="1"/>
        <v>Proje Başlığı: </v>
      </c>
      <c r="U28" s="244" t="str">
        <f t="shared" si="1"/>
        <v>Proje Başlığı: </v>
      </c>
      <c r="V28" s="244" t="str">
        <f t="shared" si="1"/>
        <v>Proje Başlığı: </v>
      </c>
      <c r="W28" s="244" t="str">
        <f t="shared" si="1"/>
        <v>Proje Başlığı: </v>
      </c>
      <c r="X28" s="244" t="str">
        <f aca="true" t="shared" si="2" ref="X28:AF32">"Proje Başlığı: "&amp;IF(ProjeAdi="","",ProjeAdi)</f>
        <v>Proje Başlığı: </v>
      </c>
      <c r="Y28" s="244" t="str">
        <f t="shared" si="2"/>
        <v>Proje Başlığı: </v>
      </c>
      <c r="Z28" s="244" t="str">
        <f t="shared" si="2"/>
        <v>Proje Başlığı: </v>
      </c>
      <c r="AA28" s="244" t="str">
        <f t="shared" si="2"/>
        <v>Proje Başlığı: </v>
      </c>
      <c r="AB28" s="244" t="str">
        <f t="shared" si="2"/>
        <v>Proje Başlığı: </v>
      </c>
      <c r="AC28" s="244" t="str">
        <f t="shared" si="2"/>
        <v>Proje Başlığı: </v>
      </c>
      <c r="AD28" s="244" t="str">
        <f t="shared" si="2"/>
        <v>Proje Başlığı: </v>
      </c>
      <c r="AE28" s="244" t="str">
        <f t="shared" si="2"/>
        <v>Proje Başlığı: </v>
      </c>
      <c r="AF28" s="245" t="str">
        <f t="shared" si="2"/>
        <v>Proje Başlığı: </v>
      </c>
      <c r="AG28" s="14"/>
      <c r="AH28" s="2"/>
      <c r="AI28" s="2"/>
      <c r="AJ28" s="2"/>
      <c r="AK28" s="2"/>
      <c r="AL28" s="2"/>
      <c r="AM28" s="2"/>
      <c r="AN28" s="2"/>
      <c r="AO28" s="2"/>
      <c r="AP28" s="2"/>
      <c r="AQ28" s="2"/>
      <c r="AR28" s="2"/>
      <c r="AS28" s="2"/>
      <c r="AT28" s="2"/>
    </row>
    <row r="29" spans="1:46" ht="15.75">
      <c r="A29" s="2"/>
      <c r="B29" s="13"/>
      <c r="C29" s="246" t="str">
        <f>"Proje Başlığı: "&amp;IF(ProjeAdi="","",ProjeAdi)</f>
        <v>Proje Başlığı: </v>
      </c>
      <c r="D29" s="247" t="str">
        <f t="shared" si="0"/>
        <v>Proje Başlığı: </v>
      </c>
      <c r="E29" s="247" t="str">
        <f t="shared" si="0"/>
        <v>Proje Başlığı: </v>
      </c>
      <c r="F29" s="247" t="str">
        <f t="shared" si="0"/>
        <v>Proje Başlığı: </v>
      </c>
      <c r="G29" s="247" t="str">
        <f t="shared" si="0"/>
        <v>Proje Başlığı: </v>
      </c>
      <c r="H29" s="247" t="str">
        <f t="shared" si="0"/>
        <v>Proje Başlığı: </v>
      </c>
      <c r="I29" s="247" t="str">
        <f t="shared" si="0"/>
        <v>Proje Başlığı: </v>
      </c>
      <c r="J29" s="247" t="str">
        <f t="shared" si="0"/>
        <v>Proje Başlığı: </v>
      </c>
      <c r="K29" s="247" t="str">
        <f t="shared" si="0"/>
        <v>Proje Başlığı: </v>
      </c>
      <c r="L29" s="247" t="str">
        <f t="shared" si="0"/>
        <v>Proje Başlığı: </v>
      </c>
      <c r="M29" s="247" t="str">
        <f t="shared" si="0"/>
        <v>Proje Başlığı: </v>
      </c>
      <c r="N29" s="247" t="str">
        <f t="shared" si="1"/>
        <v>Proje Başlığı: </v>
      </c>
      <c r="O29" s="247" t="str">
        <f t="shared" si="1"/>
        <v>Proje Başlığı: </v>
      </c>
      <c r="P29" s="247" t="str">
        <f t="shared" si="1"/>
        <v>Proje Başlığı: </v>
      </c>
      <c r="Q29" s="247" t="str">
        <f t="shared" si="1"/>
        <v>Proje Başlığı: </v>
      </c>
      <c r="R29" s="247" t="str">
        <f t="shared" si="1"/>
        <v>Proje Başlığı: </v>
      </c>
      <c r="S29" s="247" t="str">
        <f t="shared" si="1"/>
        <v>Proje Başlığı: </v>
      </c>
      <c r="T29" s="247" t="str">
        <f t="shared" si="1"/>
        <v>Proje Başlığı: </v>
      </c>
      <c r="U29" s="247" t="str">
        <f t="shared" si="1"/>
        <v>Proje Başlığı: </v>
      </c>
      <c r="V29" s="247" t="str">
        <f t="shared" si="1"/>
        <v>Proje Başlığı: </v>
      </c>
      <c r="W29" s="247" t="str">
        <f t="shared" si="1"/>
        <v>Proje Başlığı: </v>
      </c>
      <c r="X29" s="247" t="str">
        <f t="shared" si="2"/>
        <v>Proje Başlığı: </v>
      </c>
      <c r="Y29" s="247" t="str">
        <f t="shared" si="2"/>
        <v>Proje Başlığı: </v>
      </c>
      <c r="Z29" s="247" t="str">
        <f t="shared" si="2"/>
        <v>Proje Başlığı: </v>
      </c>
      <c r="AA29" s="247" t="str">
        <f t="shared" si="2"/>
        <v>Proje Başlığı: </v>
      </c>
      <c r="AB29" s="247" t="str">
        <f t="shared" si="2"/>
        <v>Proje Başlığı: </v>
      </c>
      <c r="AC29" s="247" t="str">
        <f t="shared" si="2"/>
        <v>Proje Başlığı: </v>
      </c>
      <c r="AD29" s="247" t="str">
        <f t="shared" si="2"/>
        <v>Proje Başlığı: </v>
      </c>
      <c r="AE29" s="247" t="str">
        <f t="shared" si="2"/>
        <v>Proje Başlığı: </v>
      </c>
      <c r="AF29" s="248" t="str">
        <f t="shared" si="2"/>
        <v>Proje Başlığı: </v>
      </c>
      <c r="AG29" s="14"/>
      <c r="AH29" s="2"/>
      <c r="AI29" s="2"/>
      <c r="AJ29" s="2"/>
      <c r="AK29" s="2"/>
      <c r="AL29" s="2"/>
      <c r="AM29" s="2"/>
      <c r="AN29" s="2"/>
      <c r="AO29" s="2"/>
      <c r="AP29" s="2"/>
      <c r="AQ29" s="2"/>
      <c r="AR29" s="2"/>
      <c r="AS29" s="2"/>
      <c r="AT29" s="2"/>
    </row>
    <row r="30" spans="1:46" ht="15.75">
      <c r="A30" s="2"/>
      <c r="B30" s="13"/>
      <c r="C30" s="246" t="str">
        <f>"Proje Başlığı: "&amp;IF(ProjeAdi="","",ProjeAdi)</f>
        <v>Proje Başlığı: </v>
      </c>
      <c r="D30" s="247" t="str">
        <f t="shared" si="0"/>
        <v>Proje Başlığı: </v>
      </c>
      <c r="E30" s="247" t="str">
        <f t="shared" si="0"/>
        <v>Proje Başlığı: </v>
      </c>
      <c r="F30" s="247" t="str">
        <f t="shared" si="0"/>
        <v>Proje Başlığı: </v>
      </c>
      <c r="G30" s="247" t="str">
        <f t="shared" si="0"/>
        <v>Proje Başlığı: </v>
      </c>
      <c r="H30" s="247" t="str">
        <f t="shared" si="0"/>
        <v>Proje Başlığı: </v>
      </c>
      <c r="I30" s="247" t="str">
        <f t="shared" si="0"/>
        <v>Proje Başlığı: </v>
      </c>
      <c r="J30" s="247" t="str">
        <f t="shared" si="0"/>
        <v>Proje Başlığı: </v>
      </c>
      <c r="K30" s="247" t="str">
        <f t="shared" si="0"/>
        <v>Proje Başlığı: </v>
      </c>
      <c r="L30" s="247" t="str">
        <f t="shared" si="0"/>
        <v>Proje Başlığı: </v>
      </c>
      <c r="M30" s="247" t="str">
        <f t="shared" si="0"/>
        <v>Proje Başlığı: </v>
      </c>
      <c r="N30" s="247" t="str">
        <f t="shared" si="1"/>
        <v>Proje Başlığı: </v>
      </c>
      <c r="O30" s="247" t="str">
        <f t="shared" si="1"/>
        <v>Proje Başlığı: </v>
      </c>
      <c r="P30" s="247" t="str">
        <f t="shared" si="1"/>
        <v>Proje Başlığı: </v>
      </c>
      <c r="Q30" s="247" t="str">
        <f t="shared" si="1"/>
        <v>Proje Başlığı: </v>
      </c>
      <c r="R30" s="247" t="str">
        <f t="shared" si="1"/>
        <v>Proje Başlığı: </v>
      </c>
      <c r="S30" s="247" t="str">
        <f t="shared" si="1"/>
        <v>Proje Başlığı: </v>
      </c>
      <c r="T30" s="247" t="str">
        <f t="shared" si="1"/>
        <v>Proje Başlığı: </v>
      </c>
      <c r="U30" s="247" t="str">
        <f t="shared" si="1"/>
        <v>Proje Başlığı: </v>
      </c>
      <c r="V30" s="247" t="str">
        <f t="shared" si="1"/>
        <v>Proje Başlığı: </v>
      </c>
      <c r="W30" s="247" t="str">
        <f t="shared" si="1"/>
        <v>Proje Başlığı: </v>
      </c>
      <c r="X30" s="247" t="str">
        <f t="shared" si="2"/>
        <v>Proje Başlığı: </v>
      </c>
      <c r="Y30" s="247" t="str">
        <f t="shared" si="2"/>
        <v>Proje Başlığı: </v>
      </c>
      <c r="Z30" s="247" t="str">
        <f t="shared" si="2"/>
        <v>Proje Başlığı: </v>
      </c>
      <c r="AA30" s="247" t="str">
        <f t="shared" si="2"/>
        <v>Proje Başlığı: </v>
      </c>
      <c r="AB30" s="247" t="str">
        <f t="shared" si="2"/>
        <v>Proje Başlığı: </v>
      </c>
      <c r="AC30" s="247" t="str">
        <f t="shared" si="2"/>
        <v>Proje Başlığı: </v>
      </c>
      <c r="AD30" s="247" t="str">
        <f t="shared" si="2"/>
        <v>Proje Başlığı: </v>
      </c>
      <c r="AE30" s="247" t="str">
        <f t="shared" si="2"/>
        <v>Proje Başlığı: </v>
      </c>
      <c r="AF30" s="248" t="str">
        <f t="shared" si="2"/>
        <v>Proje Başlığı: </v>
      </c>
      <c r="AG30" s="14"/>
      <c r="AH30" s="2"/>
      <c r="AI30" s="2"/>
      <c r="AJ30" s="2"/>
      <c r="AK30" s="2"/>
      <c r="AL30" s="2"/>
      <c r="AM30" s="2"/>
      <c r="AN30" s="2"/>
      <c r="AO30" s="2"/>
      <c r="AP30" s="2"/>
      <c r="AQ30" s="2"/>
      <c r="AR30" s="2"/>
      <c r="AS30" s="96"/>
      <c r="AT30" s="2"/>
    </row>
    <row r="31" spans="1:46" ht="15.75">
      <c r="A31" s="2"/>
      <c r="B31" s="13"/>
      <c r="C31" s="246" t="str">
        <f>"Proje Başlığı: "&amp;IF(ProjeAdi="","",ProjeAdi)</f>
        <v>Proje Başlığı: </v>
      </c>
      <c r="D31" s="247" t="str">
        <f t="shared" si="0"/>
        <v>Proje Başlığı: </v>
      </c>
      <c r="E31" s="247" t="str">
        <f t="shared" si="0"/>
        <v>Proje Başlığı: </v>
      </c>
      <c r="F31" s="247" t="str">
        <f t="shared" si="0"/>
        <v>Proje Başlığı: </v>
      </c>
      <c r="G31" s="247" t="str">
        <f t="shared" si="0"/>
        <v>Proje Başlığı: </v>
      </c>
      <c r="H31" s="247" t="str">
        <f t="shared" si="0"/>
        <v>Proje Başlığı: </v>
      </c>
      <c r="I31" s="247" t="str">
        <f t="shared" si="0"/>
        <v>Proje Başlığı: </v>
      </c>
      <c r="J31" s="247" t="str">
        <f t="shared" si="0"/>
        <v>Proje Başlığı: </v>
      </c>
      <c r="K31" s="247" t="str">
        <f t="shared" si="0"/>
        <v>Proje Başlığı: </v>
      </c>
      <c r="L31" s="247" t="str">
        <f t="shared" si="0"/>
        <v>Proje Başlığı: </v>
      </c>
      <c r="M31" s="247" t="str">
        <f t="shared" si="0"/>
        <v>Proje Başlığı: </v>
      </c>
      <c r="N31" s="247" t="str">
        <f t="shared" si="1"/>
        <v>Proje Başlığı: </v>
      </c>
      <c r="O31" s="247" t="str">
        <f t="shared" si="1"/>
        <v>Proje Başlığı: </v>
      </c>
      <c r="P31" s="247" t="str">
        <f t="shared" si="1"/>
        <v>Proje Başlığı: </v>
      </c>
      <c r="Q31" s="247" t="str">
        <f t="shared" si="1"/>
        <v>Proje Başlığı: </v>
      </c>
      <c r="R31" s="247" t="str">
        <f t="shared" si="1"/>
        <v>Proje Başlığı: </v>
      </c>
      <c r="S31" s="247" t="str">
        <f t="shared" si="1"/>
        <v>Proje Başlığı: </v>
      </c>
      <c r="T31" s="247" t="str">
        <f t="shared" si="1"/>
        <v>Proje Başlığı: </v>
      </c>
      <c r="U31" s="247" t="str">
        <f t="shared" si="1"/>
        <v>Proje Başlığı: </v>
      </c>
      <c r="V31" s="247" t="str">
        <f t="shared" si="1"/>
        <v>Proje Başlığı: </v>
      </c>
      <c r="W31" s="247" t="str">
        <f t="shared" si="1"/>
        <v>Proje Başlığı: </v>
      </c>
      <c r="X31" s="247" t="str">
        <f t="shared" si="2"/>
        <v>Proje Başlığı: </v>
      </c>
      <c r="Y31" s="247" t="str">
        <f t="shared" si="2"/>
        <v>Proje Başlığı: </v>
      </c>
      <c r="Z31" s="247" t="str">
        <f t="shared" si="2"/>
        <v>Proje Başlığı: </v>
      </c>
      <c r="AA31" s="247" t="str">
        <f t="shared" si="2"/>
        <v>Proje Başlığı: </v>
      </c>
      <c r="AB31" s="247" t="str">
        <f t="shared" si="2"/>
        <v>Proje Başlığı: </v>
      </c>
      <c r="AC31" s="247" t="str">
        <f t="shared" si="2"/>
        <v>Proje Başlığı: </v>
      </c>
      <c r="AD31" s="247" t="str">
        <f t="shared" si="2"/>
        <v>Proje Başlığı: </v>
      </c>
      <c r="AE31" s="247" t="str">
        <f t="shared" si="2"/>
        <v>Proje Başlığı: </v>
      </c>
      <c r="AF31" s="248" t="str">
        <f t="shared" si="2"/>
        <v>Proje Başlığı: </v>
      </c>
      <c r="AG31" s="14"/>
      <c r="AH31" s="2"/>
      <c r="AI31" s="2"/>
      <c r="AJ31" s="2"/>
      <c r="AK31" s="2"/>
      <c r="AL31" s="2"/>
      <c r="AM31" s="2"/>
      <c r="AN31" s="2"/>
      <c r="AO31" s="2"/>
      <c r="AP31" s="2"/>
      <c r="AQ31" s="2"/>
      <c r="AR31" s="2"/>
      <c r="AS31" s="2"/>
      <c r="AT31" s="2"/>
    </row>
    <row r="32" spans="1:46" ht="15.75">
      <c r="A32" s="2"/>
      <c r="B32" s="13"/>
      <c r="C32" s="249" t="str">
        <f>"Proje Başlığı: "&amp;IF(ProjeAdi="","",ProjeAdi)</f>
        <v>Proje Başlığı: </v>
      </c>
      <c r="D32" s="250" t="str">
        <f t="shared" si="0"/>
        <v>Proje Başlığı: </v>
      </c>
      <c r="E32" s="250" t="str">
        <f t="shared" si="0"/>
        <v>Proje Başlığı: </v>
      </c>
      <c r="F32" s="250" t="str">
        <f t="shared" si="0"/>
        <v>Proje Başlığı: </v>
      </c>
      <c r="G32" s="250" t="str">
        <f t="shared" si="0"/>
        <v>Proje Başlığı: </v>
      </c>
      <c r="H32" s="250" t="str">
        <f t="shared" si="0"/>
        <v>Proje Başlığı: </v>
      </c>
      <c r="I32" s="250" t="str">
        <f t="shared" si="0"/>
        <v>Proje Başlığı: </v>
      </c>
      <c r="J32" s="250" t="str">
        <f t="shared" si="0"/>
        <v>Proje Başlığı: </v>
      </c>
      <c r="K32" s="250" t="str">
        <f t="shared" si="0"/>
        <v>Proje Başlığı: </v>
      </c>
      <c r="L32" s="250" t="str">
        <f t="shared" si="0"/>
        <v>Proje Başlığı: </v>
      </c>
      <c r="M32" s="250" t="str">
        <f t="shared" si="0"/>
        <v>Proje Başlığı: </v>
      </c>
      <c r="N32" s="250" t="str">
        <f t="shared" si="1"/>
        <v>Proje Başlığı: </v>
      </c>
      <c r="O32" s="250" t="str">
        <f t="shared" si="1"/>
        <v>Proje Başlığı: </v>
      </c>
      <c r="P32" s="250" t="str">
        <f t="shared" si="1"/>
        <v>Proje Başlığı: </v>
      </c>
      <c r="Q32" s="250" t="str">
        <f t="shared" si="1"/>
        <v>Proje Başlığı: </v>
      </c>
      <c r="R32" s="250" t="str">
        <f t="shared" si="1"/>
        <v>Proje Başlığı: </v>
      </c>
      <c r="S32" s="250" t="str">
        <f t="shared" si="1"/>
        <v>Proje Başlığı: </v>
      </c>
      <c r="T32" s="250" t="str">
        <f t="shared" si="1"/>
        <v>Proje Başlığı: </v>
      </c>
      <c r="U32" s="250" t="str">
        <f t="shared" si="1"/>
        <v>Proje Başlığı: </v>
      </c>
      <c r="V32" s="250" t="str">
        <f t="shared" si="1"/>
        <v>Proje Başlığı: </v>
      </c>
      <c r="W32" s="250" t="str">
        <f t="shared" si="1"/>
        <v>Proje Başlığı: </v>
      </c>
      <c r="X32" s="250" t="str">
        <f t="shared" si="2"/>
        <v>Proje Başlığı: </v>
      </c>
      <c r="Y32" s="250" t="str">
        <f t="shared" si="2"/>
        <v>Proje Başlığı: </v>
      </c>
      <c r="Z32" s="250" t="str">
        <f t="shared" si="2"/>
        <v>Proje Başlığı: </v>
      </c>
      <c r="AA32" s="250" t="str">
        <f t="shared" si="2"/>
        <v>Proje Başlığı: </v>
      </c>
      <c r="AB32" s="250" t="str">
        <f t="shared" si="2"/>
        <v>Proje Başlığı: </v>
      </c>
      <c r="AC32" s="250" t="str">
        <f t="shared" si="2"/>
        <v>Proje Başlığı: </v>
      </c>
      <c r="AD32" s="250" t="str">
        <f t="shared" si="2"/>
        <v>Proje Başlığı: </v>
      </c>
      <c r="AE32" s="250" t="str">
        <f t="shared" si="2"/>
        <v>Proje Başlığı: </v>
      </c>
      <c r="AF32" s="251" t="str">
        <f t="shared" si="2"/>
        <v>Proje Başlığı: </v>
      </c>
      <c r="AG32" s="14"/>
      <c r="AH32" s="2"/>
      <c r="AI32" s="2"/>
      <c r="AJ32" s="2"/>
      <c r="AK32" s="2"/>
      <c r="AL32" s="2"/>
      <c r="AM32" s="2"/>
      <c r="AN32" s="2"/>
      <c r="AO32" s="2"/>
      <c r="AP32" s="2"/>
      <c r="AQ32" s="2"/>
      <c r="AR32" s="2"/>
      <c r="AS32" s="2"/>
      <c r="AT32" s="2"/>
    </row>
    <row r="33" spans="1:46" ht="15.75">
      <c r="A33" s="2"/>
      <c r="B33" s="13"/>
      <c r="C33" s="15" t="s">
        <v>94</v>
      </c>
      <c r="D33" s="15"/>
      <c r="E33" s="15"/>
      <c r="F33" s="15"/>
      <c r="G33" s="15"/>
      <c r="H33" s="15"/>
      <c r="I33" s="15"/>
      <c r="J33" s="15"/>
      <c r="K33" s="15"/>
      <c r="L33" s="15"/>
      <c r="M33" s="242">
        <f>IF(Baslangic="","",Baslangic)</f>
      </c>
      <c r="N33" s="242"/>
      <c r="O33" s="242"/>
      <c r="P33" s="242"/>
      <c r="Q33" s="242"/>
      <c r="R33" s="242"/>
      <c r="S33" s="242"/>
      <c r="T33" s="242"/>
      <c r="U33" s="15"/>
      <c r="V33" s="15"/>
      <c r="W33" s="15"/>
      <c r="X33" s="15"/>
      <c r="Y33" s="15"/>
      <c r="Z33" s="15"/>
      <c r="AA33" s="15"/>
      <c r="AB33" s="15"/>
      <c r="AC33" s="15"/>
      <c r="AD33" s="15"/>
      <c r="AE33" s="15"/>
      <c r="AF33" s="15"/>
      <c r="AG33" s="14"/>
      <c r="AH33" s="2"/>
      <c r="AI33" s="2"/>
      <c r="AJ33" s="2"/>
      <c r="AR33" s="82"/>
      <c r="AS33" s="2"/>
      <c r="AT33" s="2"/>
    </row>
    <row r="34" spans="1:46" ht="15.75">
      <c r="A34" s="2"/>
      <c r="B34" s="13"/>
      <c r="C34" s="15" t="s">
        <v>95</v>
      </c>
      <c r="D34" s="15"/>
      <c r="E34" s="15"/>
      <c r="F34" s="15"/>
      <c r="G34" s="15"/>
      <c r="H34" s="15"/>
      <c r="I34" s="15"/>
      <c r="J34" s="15"/>
      <c r="K34" s="15"/>
      <c r="L34" s="15"/>
      <c r="M34" s="242">
        <f>IF(Bitis="","",Bitis)</f>
      </c>
      <c r="N34" s="242"/>
      <c r="O34" s="242"/>
      <c r="P34" s="242"/>
      <c r="Q34" s="242"/>
      <c r="R34" s="242"/>
      <c r="S34" s="242"/>
      <c r="T34" s="242"/>
      <c r="U34" s="15"/>
      <c r="V34" s="15"/>
      <c r="W34" s="15"/>
      <c r="X34" s="15"/>
      <c r="Y34" s="15"/>
      <c r="Z34" s="15"/>
      <c r="AA34" s="15"/>
      <c r="AB34" s="15"/>
      <c r="AC34" s="15"/>
      <c r="AD34" s="15"/>
      <c r="AE34" s="15"/>
      <c r="AF34" s="15"/>
      <c r="AG34" s="14"/>
      <c r="AH34" s="2"/>
      <c r="AI34" s="2"/>
      <c r="AJ34" s="2"/>
      <c r="AK34" s="2"/>
      <c r="AL34" s="2"/>
      <c r="AM34" s="2"/>
      <c r="AN34" s="2"/>
      <c r="AO34" s="2"/>
      <c r="AP34" s="2"/>
      <c r="AQ34" s="2"/>
      <c r="AR34" s="2"/>
      <c r="AS34" s="2"/>
      <c r="AT34" s="2"/>
    </row>
    <row r="35" spans="1:46" ht="15.75">
      <c r="A35" s="2"/>
      <c r="B35" s="13"/>
      <c r="C35" s="15" t="s">
        <v>96</v>
      </c>
      <c r="D35" s="15"/>
      <c r="E35" s="15"/>
      <c r="F35" s="15"/>
      <c r="G35" s="15"/>
      <c r="H35" s="15"/>
      <c r="I35" s="15"/>
      <c r="J35" s="15"/>
      <c r="K35" s="15"/>
      <c r="L35" s="15"/>
      <c r="M35" s="242" t="str">
        <f>IF(Sure1="","",Sure1)&amp;" "&amp;IF(Sure2="","",Sure2)</f>
        <v> Ay</v>
      </c>
      <c r="N35" s="242"/>
      <c r="O35" s="242"/>
      <c r="P35" s="242"/>
      <c r="Q35" s="242"/>
      <c r="R35" s="242"/>
      <c r="S35" s="242"/>
      <c r="T35" s="242"/>
      <c r="U35" s="15"/>
      <c r="V35" s="15"/>
      <c r="W35" s="15"/>
      <c r="X35" s="15"/>
      <c r="Y35" s="15"/>
      <c r="Z35" s="15"/>
      <c r="AA35" s="15"/>
      <c r="AB35" s="15"/>
      <c r="AC35" s="15"/>
      <c r="AD35" s="15"/>
      <c r="AE35" s="15"/>
      <c r="AF35" s="15"/>
      <c r="AG35" s="14"/>
      <c r="AH35" s="2"/>
      <c r="AI35" s="2"/>
      <c r="AJ35" s="2"/>
      <c r="AK35" s="2"/>
      <c r="AL35" s="2"/>
      <c r="AM35" s="2"/>
      <c r="AN35" s="2"/>
      <c r="AO35" s="2"/>
      <c r="AP35" s="2"/>
      <c r="AQ35" s="2"/>
      <c r="AR35" s="2"/>
      <c r="AS35" s="2"/>
      <c r="AT35" s="2"/>
    </row>
    <row r="36" spans="1:46" ht="15.75">
      <c r="A36" s="2"/>
      <c r="B36" s="13"/>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4"/>
      <c r="AH36" s="2"/>
      <c r="AI36" s="2"/>
      <c r="AJ36" s="2"/>
      <c r="AK36" s="2"/>
      <c r="AL36" s="2"/>
      <c r="AM36" s="2"/>
      <c r="AN36" s="2"/>
      <c r="AO36" s="2"/>
      <c r="AP36" s="2"/>
      <c r="AQ36" s="2"/>
      <c r="AR36" s="2"/>
      <c r="AS36" s="2"/>
      <c r="AT36" s="2"/>
    </row>
    <row r="37" spans="1:46" ht="15.75">
      <c r="A37" s="2"/>
      <c r="B37" s="13"/>
      <c r="C37" s="29" t="s">
        <v>97</v>
      </c>
      <c r="D37" s="15"/>
      <c r="E37" s="15"/>
      <c r="F37" s="15"/>
      <c r="G37" s="15"/>
      <c r="H37" s="15"/>
      <c r="I37" s="15"/>
      <c r="J37" s="15"/>
      <c r="K37" s="15"/>
      <c r="L37" s="15"/>
      <c r="M37" s="15"/>
      <c r="N37" s="15"/>
      <c r="O37" s="15"/>
      <c r="P37" s="15"/>
      <c r="Q37" s="15"/>
      <c r="R37" s="15"/>
      <c r="S37" s="15"/>
      <c r="T37" s="15"/>
      <c r="U37" s="15"/>
      <c r="V37" s="15"/>
      <c r="W37" s="15"/>
      <c r="X37" s="29" t="s">
        <v>99</v>
      </c>
      <c r="Y37" s="15"/>
      <c r="Z37" s="15"/>
      <c r="AA37" s="29"/>
      <c r="AB37" s="29" t="s">
        <v>100</v>
      </c>
      <c r="AC37" s="15"/>
      <c r="AD37" s="15"/>
      <c r="AE37" s="15"/>
      <c r="AF37" s="15"/>
      <c r="AG37" s="14"/>
      <c r="AH37" s="2"/>
      <c r="AI37" s="2"/>
      <c r="AJ37" s="2"/>
      <c r="AK37" s="2"/>
      <c r="AL37" s="2"/>
      <c r="AM37" s="2"/>
      <c r="AN37" s="2"/>
      <c r="AO37" s="2"/>
      <c r="AP37" s="2"/>
      <c r="AQ37" s="2"/>
      <c r="AR37" s="2"/>
      <c r="AS37" s="2"/>
      <c r="AT37" s="2"/>
    </row>
    <row r="38" spans="1:46" ht="15.75">
      <c r="A38" s="2"/>
      <c r="B38" s="13"/>
      <c r="C38" s="15" t="str">
        <f>IF(PY1_Unvan="","",PY1_Unvan)&amp;" "&amp;IF(PY1_Ad="","",PROPER(PY1_Ad))&amp;" "&amp;IF(PY1_Soyad="","",UPPER(PY1_Soyad))</f>
        <v>  </v>
      </c>
      <c r="D38" s="15"/>
      <c r="E38" s="15"/>
      <c r="F38" s="15"/>
      <c r="G38" s="15"/>
      <c r="H38" s="15"/>
      <c r="I38" s="15"/>
      <c r="J38" s="15"/>
      <c r="K38" s="15"/>
      <c r="L38" s="15"/>
      <c r="M38" s="15"/>
      <c r="N38" s="15"/>
      <c r="O38" s="15"/>
      <c r="P38" s="15"/>
      <c r="Q38" s="15"/>
      <c r="R38" s="15"/>
      <c r="S38" s="15"/>
      <c r="T38" s="15"/>
      <c r="U38" s="15"/>
      <c r="V38" s="15"/>
      <c r="W38" s="15"/>
      <c r="X38" s="15"/>
      <c r="Y38" s="15"/>
      <c r="Z38" s="15"/>
      <c r="AA38" s="18"/>
      <c r="AB38" s="241">
        <f ca="1">TODAY()</f>
        <v>42958</v>
      </c>
      <c r="AC38" s="241"/>
      <c r="AD38" s="241"/>
      <c r="AE38" s="241"/>
      <c r="AF38" s="241"/>
      <c r="AG38" s="14"/>
      <c r="AH38" s="2"/>
      <c r="AI38" s="2"/>
      <c r="AJ38" s="2"/>
      <c r="AK38" s="2"/>
      <c r="AL38" s="2"/>
      <c r="AM38" s="2"/>
      <c r="AN38" s="2"/>
      <c r="AO38" s="2"/>
      <c r="AP38" s="2"/>
      <c r="AQ38" s="2"/>
      <c r="AR38" s="2"/>
      <c r="AS38" s="2"/>
      <c r="AT38" s="2"/>
    </row>
    <row r="39" spans="1:46" ht="15.75">
      <c r="A39" s="2"/>
      <c r="B39" s="13"/>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4"/>
      <c r="AH39" s="2"/>
      <c r="AI39" s="2"/>
      <c r="AJ39" s="2"/>
      <c r="AK39" s="2"/>
      <c r="AL39" s="2"/>
      <c r="AM39" s="2"/>
      <c r="AN39" s="2"/>
      <c r="AO39" s="2"/>
      <c r="AP39" s="2"/>
      <c r="AQ39" s="2"/>
      <c r="AR39" s="2"/>
      <c r="AS39" s="2"/>
      <c r="AT39" s="2"/>
    </row>
    <row r="40" spans="1:46" ht="15.75">
      <c r="A40" s="2"/>
      <c r="B40" s="13"/>
      <c r="C40" s="15" t="str">
        <f>IF(OR(PY2_Unvan="",PY2_Ad=""),"",PY2_Unvan)&amp;" "&amp;IF(PY2_Ad="","",PROPER(PY2_Ad))&amp;" "&amp;IF(PY2_Soyad="","",UPPER(PY2_Soyad))</f>
        <v>  </v>
      </c>
      <c r="D40" s="15"/>
      <c r="E40" s="15"/>
      <c r="F40" s="15"/>
      <c r="G40" s="15"/>
      <c r="H40" s="15"/>
      <c r="I40" s="15"/>
      <c r="J40" s="15"/>
      <c r="K40" s="15"/>
      <c r="L40" s="15"/>
      <c r="M40" s="15"/>
      <c r="N40" s="15"/>
      <c r="O40" s="15"/>
      <c r="P40" s="15"/>
      <c r="Q40" s="15"/>
      <c r="R40" s="15"/>
      <c r="S40" s="15"/>
      <c r="T40" s="15"/>
      <c r="U40" s="15"/>
      <c r="V40" s="15"/>
      <c r="W40" s="15"/>
      <c r="X40" s="15"/>
      <c r="Y40" s="15"/>
      <c r="Z40" s="15"/>
      <c r="AA40" s="18"/>
      <c r="AB40" s="242"/>
      <c r="AC40" s="242"/>
      <c r="AD40" s="242"/>
      <c r="AE40" s="242"/>
      <c r="AF40" s="242"/>
      <c r="AG40" s="14"/>
      <c r="AH40" s="2"/>
      <c r="AI40" s="2"/>
      <c r="AJ40" s="2"/>
      <c r="AK40" s="2"/>
      <c r="AL40" s="2"/>
      <c r="AM40" s="2"/>
      <c r="AN40" s="2"/>
      <c r="AO40" s="2"/>
      <c r="AP40" s="2"/>
      <c r="AQ40" s="2"/>
      <c r="AR40" s="2"/>
      <c r="AS40" s="2"/>
      <c r="AT40" s="2"/>
    </row>
    <row r="41" spans="1:46" ht="15.75">
      <c r="A41" s="2"/>
      <c r="B41" s="13"/>
      <c r="C41" s="29" t="s">
        <v>73</v>
      </c>
      <c r="D41" s="15"/>
      <c r="E41" s="15"/>
      <c r="F41" s="15"/>
      <c r="G41" s="15"/>
      <c r="H41" s="15"/>
      <c r="I41" s="15"/>
      <c r="J41" s="15"/>
      <c r="K41" s="15"/>
      <c r="L41" s="15"/>
      <c r="M41" s="15"/>
      <c r="N41" s="15"/>
      <c r="O41" s="29" t="s">
        <v>98</v>
      </c>
      <c r="P41" s="15"/>
      <c r="Q41" s="15"/>
      <c r="R41" s="15"/>
      <c r="S41" s="15"/>
      <c r="T41" s="15"/>
      <c r="U41" s="15"/>
      <c r="V41" s="15"/>
      <c r="W41" s="15"/>
      <c r="X41" s="29" t="s">
        <v>99</v>
      </c>
      <c r="Y41" s="15"/>
      <c r="Z41" s="15"/>
      <c r="AA41" s="29"/>
      <c r="AB41" s="29" t="s">
        <v>100</v>
      </c>
      <c r="AC41" s="15"/>
      <c r="AD41" s="15"/>
      <c r="AE41" s="15"/>
      <c r="AF41" s="15"/>
      <c r="AG41" s="14"/>
      <c r="AH41" s="2"/>
      <c r="AI41" s="2"/>
      <c r="AJ41" s="2"/>
      <c r="AK41" s="2"/>
      <c r="AL41" s="2"/>
      <c r="AM41" s="2"/>
      <c r="AN41" s="2"/>
      <c r="AO41" s="2"/>
      <c r="AP41" s="2"/>
      <c r="AQ41" s="2"/>
      <c r="AR41" s="2"/>
      <c r="AS41" s="2"/>
      <c r="AT41" s="2"/>
    </row>
    <row r="42" spans="1:46" ht="15.75" customHeight="1">
      <c r="A42" s="2"/>
      <c r="B42" s="13"/>
      <c r="C42" s="240" t="str">
        <f>IF(Fakulte="Diğer (Yüksek Okul, Enstitü, Araştırma Merkezi, vs.)",IF(Bolum="","",Bolum),IF(Fakulte="","",Fakulte))&amp;CHAR(10)&amp;IF(Fakulte="Diğer (Yüksek Okul, Enstitü, Araştırma Merkezi, vs.)","",IF(Bolum="","",Bolum))</f>
        <v>Mühendislik Fakültesi
</v>
      </c>
      <c r="D42" s="240"/>
      <c r="E42" s="240"/>
      <c r="F42" s="240"/>
      <c r="G42" s="240"/>
      <c r="H42" s="240"/>
      <c r="I42" s="240"/>
      <c r="J42" s="240"/>
      <c r="K42" s="240"/>
      <c r="L42" s="240"/>
      <c r="M42" s="240"/>
      <c r="N42" s="240"/>
      <c r="O42" s="237" t="str">
        <f>IF(Fakulte="Diğer (Yüksek Okul, Enstitü, Araştırma Merkezi, vs.)",AF19,IF(OR(O2_Unvan="",O2_Ad=""),"",O2_Unvan)&amp;" "&amp;IF(O2_Ad="","",PROPER(O2_Ad))&amp;" "&amp;IF(O2_Soyad="","",UPPER(O2_Soyad)))</f>
        <v>  </v>
      </c>
      <c r="P42" s="237"/>
      <c r="Q42" s="237"/>
      <c r="R42" s="237"/>
      <c r="S42" s="237"/>
      <c r="T42" s="237"/>
      <c r="U42" s="237"/>
      <c r="V42" s="237"/>
      <c r="W42" s="237"/>
      <c r="X42" s="15"/>
      <c r="Y42" s="15"/>
      <c r="Z42" s="15"/>
      <c r="AA42" s="18"/>
      <c r="AB42" s="241">
        <f ca="1">TODAY()</f>
        <v>42958</v>
      </c>
      <c r="AC42" s="241"/>
      <c r="AD42" s="241"/>
      <c r="AE42" s="241"/>
      <c r="AF42" s="241"/>
      <c r="AG42" s="14"/>
      <c r="AH42" s="2"/>
      <c r="AI42" s="2"/>
      <c r="AJ42" s="2"/>
      <c r="AK42" s="2"/>
      <c r="AL42" s="2"/>
      <c r="AM42" s="2"/>
      <c r="AN42" s="2"/>
      <c r="AO42" s="2"/>
      <c r="AP42" s="2"/>
      <c r="AQ42" s="2"/>
      <c r="AR42" s="2"/>
      <c r="AS42" s="2"/>
      <c r="AT42" s="2"/>
    </row>
    <row r="43" spans="1:46" ht="15.75">
      <c r="A43" s="2"/>
      <c r="B43" s="13"/>
      <c r="C43" s="240"/>
      <c r="D43" s="240"/>
      <c r="E43" s="240"/>
      <c r="F43" s="240"/>
      <c r="G43" s="240"/>
      <c r="H43" s="240"/>
      <c r="I43" s="240"/>
      <c r="J43" s="240"/>
      <c r="K43" s="240"/>
      <c r="L43" s="240"/>
      <c r="M43" s="240"/>
      <c r="N43" s="240"/>
      <c r="O43" s="237"/>
      <c r="P43" s="237"/>
      <c r="Q43" s="237"/>
      <c r="R43" s="237"/>
      <c r="S43" s="237"/>
      <c r="T43" s="237"/>
      <c r="U43" s="237"/>
      <c r="V43" s="237"/>
      <c r="W43" s="237"/>
      <c r="X43" s="15"/>
      <c r="Y43" s="15"/>
      <c r="Z43" s="15"/>
      <c r="AA43" s="15"/>
      <c r="AB43" s="15"/>
      <c r="AC43" s="15"/>
      <c r="AD43" s="15"/>
      <c r="AE43" s="15"/>
      <c r="AF43" s="15"/>
      <c r="AG43" s="14"/>
      <c r="AH43" s="2"/>
      <c r="AI43" s="2"/>
      <c r="AJ43" s="2"/>
      <c r="AK43" s="2"/>
      <c r="AL43" s="2"/>
      <c r="AM43" s="2"/>
      <c r="AN43" s="2"/>
      <c r="AO43" s="2"/>
      <c r="AP43" s="2"/>
      <c r="AQ43" s="2"/>
      <c r="AR43" s="2"/>
      <c r="AS43" s="2"/>
      <c r="AT43" s="2"/>
    </row>
    <row r="44" spans="1:46" ht="15.75">
      <c r="A44" s="2"/>
      <c r="B44" s="13"/>
      <c r="C44" s="240"/>
      <c r="D44" s="240"/>
      <c r="E44" s="240"/>
      <c r="F44" s="240"/>
      <c r="G44" s="240"/>
      <c r="H44" s="240"/>
      <c r="I44" s="240"/>
      <c r="J44" s="240"/>
      <c r="K44" s="240"/>
      <c r="L44" s="240"/>
      <c r="M44" s="240"/>
      <c r="N44" s="240"/>
      <c r="O44" s="237"/>
      <c r="P44" s="237"/>
      <c r="Q44" s="237"/>
      <c r="R44" s="237"/>
      <c r="S44" s="237"/>
      <c r="T44" s="237"/>
      <c r="U44" s="237"/>
      <c r="V44" s="237"/>
      <c r="W44" s="237"/>
      <c r="X44" s="15"/>
      <c r="Y44" s="15"/>
      <c r="Z44" s="15"/>
      <c r="AA44" s="15"/>
      <c r="AB44" s="15"/>
      <c r="AC44" s="15"/>
      <c r="AD44" s="15"/>
      <c r="AE44" s="15"/>
      <c r="AF44" s="15"/>
      <c r="AG44" s="14"/>
      <c r="AH44" s="2"/>
      <c r="AI44" s="2"/>
      <c r="AJ44" s="2"/>
      <c r="AK44" s="2"/>
      <c r="AL44" s="2"/>
      <c r="AM44" s="2"/>
      <c r="AN44" s="2"/>
      <c r="AO44" s="2"/>
      <c r="AP44" s="2"/>
      <c r="AQ44" s="2"/>
      <c r="AR44" s="2"/>
      <c r="AS44" s="2"/>
      <c r="AT44" s="2"/>
    </row>
    <row r="45" spans="1:46" ht="15.75">
      <c r="A45" s="2"/>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4"/>
      <c r="AH45" s="2"/>
      <c r="AI45" s="2"/>
      <c r="AJ45" s="2"/>
      <c r="AK45" s="2"/>
      <c r="AL45" s="2"/>
      <c r="AM45" s="2"/>
      <c r="AN45" s="2"/>
      <c r="AO45" s="2"/>
      <c r="AP45" s="2"/>
      <c r="AQ45" s="2"/>
      <c r="AR45" s="2"/>
      <c r="AS45" s="2"/>
      <c r="AT45" s="2"/>
    </row>
    <row r="46" spans="1:46"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t="15.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t="15.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15.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t="15.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t="15.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15.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15.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t="15.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t="15.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t="15.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t="15.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15.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15.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15.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15.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15.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15.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5.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15.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5.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ht="15.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ht="15.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ht="15.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ht="15.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ht="15.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ht="15.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ht="15.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ht="15.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ht="15.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ht="15.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ht="15.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ht="15.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ht="15.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ht="15.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ht="15.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ht="15.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1:46" ht="15.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1:46" ht="15.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ht="15.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1:46" ht="15.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1:46" ht="15.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ht="15.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1:46" ht="15.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1:46" ht="15.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1:46" ht="15.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1:46" ht="15.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1:46" ht="15.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1:46" ht="15.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1:46" ht="15.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1:46" ht="15.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sheetData>
  <sheetProtection sheet="1"/>
  <mergeCells count="18">
    <mergeCell ref="C15:AF17"/>
    <mergeCell ref="G5:AD7"/>
    <mergeCell ref="B9:AG9"/>
    <mergeCell ref="C11:U11"/>
    <mergeCell ref="AA11:AF11"/>
    <mergeCell ref="I8:Y8"/>
    <mergeCell ref="C12:U12"/>
    <mergeCell ref="J14:N14"/>
    <mergeCell ref="C23:AG24"/>
    <mergeCell ref="C42:N44"/>
    <mergeCell ref="O42:W44"/>
    <mergeCell ref="AB42:AF42"/>
    <mergeCell ref="AB38:AF38"/>
    <mergeCell ref="AB40:AF40"/>
    <mergeCell ref="C28:AF32"/>
    <mergeCell ref="M33:T33"/>
    <mergeCell ref="M34:T34"/>
    <mergeCell ref="M35:T35"/>
  </mergeCells>
  <printOptions/>
  <pageMargins left="0.8464566929133859" right="0.5905511811023623" top="0.984251968503937" bottom="0.984251968503937" header="0.5118110236220472" footer="0.5118110236220472"/>
  <pageSetup horizontalDpi="300" verticalDpi="300" orientation="portrait" paperSize="9" r:id="rId2"/>
  <ignoredErrors>
    <ignoredError sqref="AA11 C42 AB38 AB42 AF18" unlockedFormula="1"/>
  </ignoredErrors>
  <drawing r:id="rId1"/>
</worksheet>
</file>

<file path=xl/worksheets/sheet3.xml><?xml version="1.0" encoding="utf-8"?>
<worksheet xmlns="http://schemas.openxmlformats.org/spreadsheetml/2006/main" xmlns:r="http://schemas.openxmlformats.org/officeDocument/2006/relationships">
  <sheetPr codeName="Sayfa3"/>
  <dimension ref="A2:AG49"/>
  <sheetViews>
    <sheetView showGridLines="0" zoomScalePageLayoutView="0" workbookViewId="0" topLeftCell="A1">
      <selection activeCell="B41" sqref="B41:AG41"/>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tr">
        <f>"Sayfa 2"&amp;IF(Aka_Sayi&gt;25,"-a","")</f>
        <v>Sayfa 2</v>
      </c>
      <c r="AG2" s="8"/>
    </row>
    <row r="3" spans="2:33" ht="15.75">
      <c r="B3" s="13"/>
      <c r="C3" s="25" t="s">
        <v>101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4"/>
    </row>
    <row r="4" spans="2:33" ht="15.75" customHeight="1">
      <c r="B4" s="13"/>
      <c r="C4" s="237">
        <f>IF(Konusu="","",Konusu)</f>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14"/>
    </row>
    <row r="5" spans="2:33" ht="15.75" customHeight="1">
      <c r="B5" s="13"/>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14"/>
    </row>
    <row r="6" spans="2:33" ht="15.75" customHeight="1">
      <c r="B6" s="13"/>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14"/>
    </row>
    <row r="7" spans="2:33" ht="15.75" customHeight="1">
      <c r="B7" s="13"/>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14"/>
    </row>
    <row r="8" spans="2:33" ht="15.75" customHeight="1">
      <c r="B8" s="13"/>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14"/>
    </row>
    <row r="9" spans="2:33" ht="15.75" customHeight="1">
      <c r="B9" s="13"/>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14"/>
    </row>
    <row r="10" spans="2:33" ht="15.75" customHeight="1">
      <c r="B10" s="13"/>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14"/>
    </row>
    <row r="11" spans="2:33" ht="15.75" customHeight="1">
      <c r="B11" s="13"/>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14"/>
    </row>
    <row r="12" spans="2:33" ht="14.25" customHeight="1">
      <c r="B12" s="276" t="str">
        <f>"TABLO 1"&amp;IF(Aka_Sayi&gt;25,"-a","")&amp;": PROJEDE GÖREV ALAN ÜNİVERSİTE AKADEMİK PERSONELİ VE İLGİLİ ÖDEMELER"</f>
        <v>TABLO 1: PROJEDE GÖREV ALAN ÜNİVERSİTE AKADEMİK PERSONELİ VE İLGİLİ ÖDEMELER</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8"/>
    </row>
    <row r="13" spans="2:33" ht="14.25" customHeight="1">
      <c r="B13" s="279" t="s">
        <v>151</v>
      </c>
      <c r="C13" s="280"/>
      <c r="D13" s="280"/>
      <c r="E13" s="280"/>
      <c r="F13" s="280"/>
      <c r="G13" s="280"/>
      <c r="H13" s="280"/>
      <c r="I13" s="280"/>
      <c r="J13" s="280"/>
      <c r="K13" s="280"/>
      <c r="L13" s="280"/>
      <c r="M13" s="280"/>
      <c r="N13" s="280"/>
      <c r="O13" s="280"/>
      <c r="P13" s="280"/>
      <c r="Q13" s="280"/>
      <c r="R13" s="281">
        <v>1</v>
      </c>
      <c r="S13" s="281"/>
      <c r="T13" s="281"/>
      <c r="U13" s="281"/>
      <c r="V13" s="281"/>
      <c r="W13" s="281"/>
      <c r="X13" s="281">
        <v>2</v>
      </c>
      <c r="Y13" s="281"/>
      <c r="Z13" s="281"/>
      <c r="AA13" s="281"/>
      <c r="AB13" s="281">
        <v>3</v>
      </c>
      <c r="AC13" s="281"/>
      <c r="AD13" s="281"/>
      <c r="AE13" s="281"/>
      <c r="AF13" s="281"/>
      <c r="AG13" s="281"/>
    </row>
    <row r="14" spans="2:33" ht="14.25" customHeight="1">
      <c r="B14" s="280"/>
      <c r="C14" s="280"/>
      <c r="D14" s="280"/>
      <c r="E14" s="280"/>
      <c r="F14" s="280"/>
      <c r="G14" s="280"/>
      <c r="H14" s="280"/>
      <c r="I14" s="280"/>
      <c r="J14" s="280"/>
      <c r="K14" s="280"/>
      <c r="L14" s="280"/>
      <c r="M14" s="280"/>
      <c r="N14" s="280"/>
      <c r="O14" s="280"/>
      <c r="P14" s="280"/>
      <c r="Q14" s="280"/>
      <c r="R14" s="291" t="str">
        <f>"Alacağı Brüt Ücret*"&amp;CHAR(10)&amp;"("&amp;ParaBirimi&amp;"/Ay)"</f>
        <v>Alacağı Brüt Ücret*
(TL/Ay)</v>
      </c>
      <c r="S14" s="281"/>
      <c r="T14" s="281"/>
      <c r="U14" s="281"/>
      <c r="V14" s="281"/>
      <c r="W14" s="281"/>
      <c r="X14" s="291" t="s">
        <v>102</v>
      </c>
      <c r="Y14" s="281"/>
      <c r="Z14" s="281"/>
      <c r="AA14" s="281"/>
      <c r="AB14" s="282" t="str">
        <f>"Proje Maliyetine"&amp;CHAR(10)&amp;"Girecek Tutar"&amp;CHAR(10)&amp;"("&amp;ParaBirimi&amp;")"</f>
        <v>Proje Maliyetine
Girecek Tutar
(TL)</v>
      </c>
      <c r="AC14" s="283"/>
      <c r="AD14" s="283"/>
      <c r="AE14" s="283"/>
      <c r="AF14" s="283"/>
      <c r="AG14" s="284"/>
    </row>
    <row r="15" spans="2:33" ht="14.25" customHeight="1">
      <c r="B15" s="280"/>
      <c r="C15" s="280"/>
      <c r="D15" s="280"/>
      <c r="E15" s="280"/>
      <c r="F15" s="280"/>
      <c r="G15" s="280"/>
      <c r="H15" s="280"/>
      <c r="I15" s="280"/>
      <c r="J15" s="280"/>
      <c r="K15" s="280"/>
      <c r="L15" s="280"/>
      <c r="M15" s="280"/>
      <c r="N15" s="280"/>
      <c r="O15" s="280"/>
      <c r="P15" s="280"/>
      <c r="Q15" s="280"/>
      <c r="R15" s="291"/>
      <c r="S15" s="281"/>
      <c r="T15" s="281"/>
      <c r="U15" s="281"/>
      <c r="V15" s="281"/>
      <c r="W15" s="281"/>
      <c r="X15" s="291"/>
      <c r="Y15" s="281"/>
      <c r="Z15" s="281"/>
      <c r="AA15" s="281"/>
      <c r="AB15" s="285"/>
      <c r="AC15" s="286"/>
      <c r="AD15" s="286"/>
      <c r="AE15" s="286"/>
      <c r="AF15" s="286"/>
      <c r="AG15" s="287"/>
    </row>
    <row r="16" spans="2:33" ht="14.25" customHeight="1">
      <c r="B16" s="280"/>
      <c r="C16" s="280"/>
      <c r="D16" s="280"/>
      <c r="E16" s="280"/>
      <c r="F16" s="280"/>
      <c r="G16" s="280"/>
      <c r="H16" s="280"/>
      <c r="I16" s="280"/>
      <c r="J16" s="280"/>
      <c r="K16" s="280"/>
      <c r="L16" s="280"/>
      <c r="M16" s="280"/>
      <c r="N16" s="280"/>
      <c r="O16" s="280"/>
      <c r="P16" s="280"/>
      <c r="Q16" s="280"/>
      <c r="R16" s="281"/>
      <c r="S16" s="281"/>
      <c r="T16" s="281"/>
      <c r="U16" s="281"/>
      <c r="V16" s="281"/>
      <c r="W16" s="281"/>
      <c r="X16" s="281"/>
      <c r="Y16" s="281"/>
      <c r="Z16" s="281"/>
      <c r="AA16" s="281"/>
      <c r="AB16" s="288"/>
      <c r="AC16" s="289"/>
      <c r="AD16" s="289"/>
      <c r="AE16" s="289"/>
      <c r="AF16" s="289"/>
      <c r="AG16" s="290"/>
    </row>
    <row r="17" spans="1:33" ht="14.25" customHeight="1">
      <c r="A17" s="26">
        <v>1</v>
      </c>
      <c r="B17" s="267">
        <f aca="true" t="shared" si="0" ref="B17:B41">IF(Aka_Sayi&gt;=A17,IF(INDEX(VTL_Unvan,MATCH(A17,L_1,0),1)="","",INDEX(VTL_Unvan,MATCH(A17,L_1,0),1))&amp;" "&amp;IF(INDEX(VTL_AdSoyad,MATCH(A17,L_1,0),1)="","",PROPER(INDEX(VTL_AdSoyad,MATCH(A17,L_1,0),1)))&amp;", "&amp;IF(INDEX(VTL_Gorev,MATCH(A17,L_1,0),1)="","",INDEX(VTL_Gorev,MATCH(A17,L_1,0),1)),"")</f>
      </c>
      <c r="C17" s="268"/>
      <c r="D17" s="268"/>
      <c r="E17" s="268"/>
      <c r="F17" s="268"/>
      <c r="G17" s="268"/>
      <c r="H17" s="268"/>
      <c r="I17" s="268"/>
      <c r="J17" s="268"/>
      <c r="K17" s="268"/>
      <c r="L17" s="268"/>
      <c r="M17" s="268"/>
      <c r="N17" s="268"/>
      <c r="O17" s="268"/>
      <c r="P17" s="268"/>
      <c r="Q17" s="269"/>
      <c r="R17" s="262">
        <f aca="true" t="shared" si="1" ref="R17:R41">IF(Aka_Sayi&gt;=A17,IF(INDEX(VTL_T1,MATCH(A17,L_1,0),1)="","",INDEX(VTL_T1,MATCH(A17,L_1,0),1)),"")</f>
      </c>
      <c r="S17" s="263"/>
      <c r="T17" s="263"/>
      <c r="U17" s="263"/>
      <c r="V17" s="263"/>
      <c r="W17" s="264"/>
      <c r="X17" s="261">
        <f aca="true" t="shared" si="2" ref="X17:X41">IF(Aka_Sayi&gt;=A17,IF(INDEX(VTL_T4,MATCH(A17,L_1,0),1)="","",INDEX(VTL_T4,MATCH(A17,L_1,0),1)),"")</f>
      </c>
      <c r="Y17" s="261"/>
      <c r="Z17" s="261"/>
      <c r="AA17" s="261"/>
      <c r="AB17" s="262">
        <f aca="true" t="shared" si="3" ref="AB17:AB41">IF(Aka_Sayi&gt;=A17,IF(INDEX(VTL_T5,MATCH(A17,L_1,0),1)="","",INDEX(VTL_T5,MATCH(A17,L_1,0),1)),"")</f>
      </c>
      <c r="AC17" s="263"/>
      <c r="AD17" s="263"/>
      <c r="AE17" s="263"/>
      <c r="AF17" s="263"/>
      <c r="AG17" s="264"/>
    </row>
    <row r="18" spans="1:33" ht="14.25" customHeight="1">
      <c r="A18" s="26">
        <v>2</v>
      </c>
      <c r="B18" s="267">
        <f t="shared" si="0"/>
      </c>
      <c r="C18" s="268"/>
      <c r="D18" s="268"/>
      <c r="E18" s="268"/>
      <c r="F18" s="268"/>
      <c r="G18" s="268"/>
      <c r="H18" s="268"/>
      <c r="I18" s="268"/>
      <c r="J18" s="268"/>
      <c r="K18" s="268"/>
      <c r="L18" s="268"/>
      <c r="M18" s="268"/>
      <c r="N18" s="268"/>
      <c r="O18" s="268"/>
      <c r="P18" s="268"/>
      <c r="Q18" s="269"/>
      <c r="R18" s="262">
        <f t="shared" si="1"/>
      </c>
      <c r="S18" s="263"/>
      <c r="T18" s="263"/>
      <c r="U18" s="263"/>
      <c r="V18" s="263"/>
      <c r="W18" s="264"/>
      <c r="X18" s="261">
        <f t="shared" si="2"/>
      </c>
      <c r="Y18" s="261"/>
      <c r="Z18" s="261"/>
      <c r="AA18" s="261"/>
      <c r="AB18" s="262">
        <f t="shared" si="3"/>
      </c>
      <c r="AC18" s="263"/>
      <c r="AD18" s="263"/>
      <c r="AE18" s="263"/>
      <c r="AF18" s="263"/>
      <c r="AG18" s="264"/>
    </row>
    <row r="19" spans="1:33" ht="14.25" customHeight="1">
      <c r="A19" s="26">
        <v>3</v>
      </c>
      <c r="B19" s="267">
        <f t="shared" si="0"/>
      </c>
      <c r="C19" s="268"/>
      <c r="D19" s="268"/>
      <c r="E19" s="268"/>
      <c r="F19" s="268"/>
      <c r="G19" s="268"/>
      <c r="H19" s="268"/>
      <c r="I19" s="268"/>
      <c r="J19" s="268"/>
      <c r="K19" s="268"/>
      <c r="L19" s="268"/>
      <c r="M19" s="268"/>
      <c r="N19" s="268"/>
      <c r="O19" s="268"/>
      <c r="P19" s="268"/>
      <c r="Q19" s="269"/>
      <c r="R19" s="262">
        <f t="shared" si="1"/>
      </c>
      <c r="S19" s="263"/>
      <c r="T19" s="263"/>
      <c r="U19" s="263"/>
      <c r="V19" s="263"/>
      <c r="W19" s="264"/>
      <c r="X19" s="261">
        <f t="shared" si="2"/>
      </c>
      <c r="Y19" s="261"/>
      <c r="Z19" s="261"/>
      <c r="AA19" s="261"/>
      <c r="AB19" s="262">
        <f t="shared" si="3"/>
      </c>
      <c r="AC19" s="263"/>
      <c r="AD19" s="263"/>
      <c r="AE19" s="263"/>
      <c r="AF19" s="263"/>
      <c r="AG19" s="264"/>
    </row>
    <row r="20" spans="1:33" ht="14.25" customHeight="1">
      <c r="A20" s="26">
        <v>4</v>
      </c>
      <c r="B20" s="267">
        <f t="shared" si="0"/>
      </c>
      <c r="C20" s="268"/>
      <c r="D20" s="268"/>
      <c r="E20" s="268"/>
      <c r="F20" s="268"/>
      <c r="G20" s="268"/>
      <c r="H20" s="268"/>
      <c r="I20" s="268"/>
      <c r="J20" s="268"/>
      <c r="K20" s="268"/>
      <c r="L20" s="268"/>
      <c r="M20" s="268"/>
      <c r="N20" s="268"/>
      <c r="O20" s="268"/>
      <c r="P20" s="268"/>
      <c r="Q20" s="269"/>
      <c r="R20" s="262">
        <f t="shared" si="1"/>
      </c>
      <c r="S20" s="263"/>
      <c r="T20" s="263"/>
      <c r="U20" s="263"/>
      <c r="V20" s="263"/>
      <c r="W20" s="264"/>
      <c r="X20" s="261">
        <f t="shared" si="2"/>
      </c>
      <c r="Y20" s="261"/>
      <c r="Z20" s="261"/>
      <c r="AA20" s="261"/>
      <c r="AB20" s="262">
        <f t="shared" si="3"/>
      </c>
      <c r="AC20" s="263"/>
      <c r="AD20" s="263"/>
      <c r="AE20" s="263"/>
      <c r="AF20" s="263"/>
      <c r="AG20" s="264"/>
    </row>
    <row r="21" spans="1:33" ht="14.25" customHeight="1">
      <c r="A21" s="26">
        <v>5</v>
      </c>
      <c r="B21" s="267">
        <f t="shared" si="0"/>
      </c>
      <c r="C21" s="268"/>
      <c r="D21" s="268"/>
      <c r="E21" s="268"/>
      <c r="F21" s="268"/>
      <c r="G21" s="268"/>
      <c r="H21" s="268"/>
      <c r="I21" s="268"/>
      <c r="J21" s="268"/>
      <c r="K21" s="268"/>
      <c r="L21" s="268"/>
      <c r="M21" s="268"/>
      <c r="N21" s="268"/>
      <c r="O21" s="268"/>
      <c r="P21" s="268"/>
      <c r="Q21" s="269"/>
      <c r="R21" s="262">
        <f t="shared" si="1"/>
      </c>
      <c r="S21" s="263"/>
      <c r="T21" s="263"/>
      <c r="U21" s="263"/>
      <c r="V21" s="263"/>
      <c r="W21" s="264"/>
      <c r="X21" s="261">
        <f t="shared" si="2"/>
      </c>
      <c r="Y21" s="261"/>
      <c r="Z21" s="261"/>
      <c r="AA21" s="261"/>
      <c r="AB21" s="262">
        <f t="shared" si="3"/>
      </c>
      <c r="AC21" s="263"/>
      <c r="AD21" s="263"/>
      <c r="AE21" s="263"/>
      <c r="AF21" s="263"/>
      <c r="AG21" s="264"/>
    </row>
    <row r="22" spans="1:33" ht="14.25" customHeight="1">
      <c r="A22" s="26">
        <v>6</v>
      </c>
      <c r="B22" s="267">
        <f t="shared" si="0"/>
      </c>
      <c r="C22" s="268"/>
      <c r="D22" s="268"/>
      <c r="E22" s="268"/>
      <c r="F22" s="268"/>
      <c r="G22" s="268"/>
      <c r="H22" s="268"/>
      <c r="I22" s="268"/>
      <c r="J22" s="268"/>
      <c r="K22" s="268"/>
      <c r="L22" s="268"/>
      <c r="M22" s="268"/>
      <c r="N22" s="268"/>
      <c r="O22" s="268"/>
      <c r="P22" s="268"/>
      <c r="Q22" s="269"/>
      <c r="R22" s="262">
        <f t="shared" si="1"/>
      </c>
      <c r="S22" s="263"/>
      <c r="T22" s="263"/>
      <c r="U22" s="263"/>
      <c r="V22" s="263"/>
      <c r="W22" s="264"/>
      <c r="X22" s="261">
        <f t="shared" si="2"/>
      </c>
      <c r="Y22" s="261"/>
      <c r="Z22" s="261"/>
      <c r="AA22" s="261"/>
      <c r="AB22" s="262">
        <f t="shared" si="3"/>
      </c>
      <c r="AC22" s="263"/>
      <c r="AD22" s="263"/>
      <c r="AE22" s="263"/>
      <c r="AF22" s="263"/>
      <c r="AG22" s="264"/>
    </row>
    <row r="23" spans="1:33" ht="14.25" customHeight="1">
      <c r="A23" s="26">
        <v>7</v>
      </c>
      <c r="B23" s="267">
        <f t="shared" si="0"/>
      </c>
      <c r="C23" s="268"/>
      <c r="D23" s="268"/>
      <c r="E23" s="268"/>
      <c r="F23" s="268"/>
      <c r="G23" s="268"/>
      <c r="H23" s="268"/>
      <c r="I23" s="268"/>
      <c r="J23" s="268"/>
      <c r="K23" s="268"/>
      <c r="L23" s="268"/>
      <c r="M23" s="268"/>
      <c r="N23" s="268"/>
      <c r="O23" s="268"/>
      <c r="P23" s="268"/>
      <c r="Q23" s="269"/>
      <c r="R23" s="262">
        <f t="shared" si="1"/>
      </c>
      <c r="S23" s="263"/>
      <c r="T23" s="263"/>
      <c r="U23" s="263"/>
      <c r="V23" s="263"/>
      <c r="W23" s="264"/>
      <c r="X23" s="261">
        <f t="shared" si="2"/>
      </c>
      <c r="Y23" s="261"/>
      <c r="Z23" s="261"/>
      <c r="AA23" s="261"/>
      <c r="AB23" s="262">
        <f t="shared" si="3"/>
      </c>
      <c r="AC23" s="263"/>
      <c r="AD23" s="263"/>
      <c r="AE23" s="263"/>
      <c r="AF23" s="263"/>
      <c r="AG23" s="264"/>
    </row>
    <row r="24" spans="1:33" ht="14.25" customHeight="1">
      <c r="A24" s="26">
        <v>8</v>
      </c>
      <c r="B24" s="267">
        <f t="shared" si="0"/>
      </c>
      <c r="C24" s="268"/>
      <c r="D24" s="268"/>
      <c r="E24" s="268"/>
      <c r="F24" s="268"/>
      <c r="G24" s="268"/>
      <c r="H24" s="268"/>
      <c r="I24" s="268"/>
      <c r="J24" s="268"/>
      <c r="K24" s="268"/>
      <c r="L24" s="268"/>
      <c r="M24" s="268"/>
      <c r="N24" s="268"/>
      <c r="O24" s="268"/>
      <c r="P24" s="268"/>
      <c r="Q24" s="269"/>
      <c r="R24" s="262">
        <f t="shared" si="1"/>
      </c>
      <c r="S24" s="263"/>
      <c r="T24" s="263"/>
      <c r="U24" s="263"/>
      <c r="V24" s="263"/>
      <c r="W24" s="264"/>
      <c r="X24" s="261">
        <f t="shared" si="2"/>
      </c>
      <c r="Y24" s="261"/>
      <c r="Z24" s="261"/>
      <c r="AA24" s="261"/>
      <c r="AB24" s="262">
        <f t="shared" si="3"/>
      </c>
      <c r="AC24" s="263"/>
      <c r="AD24" s="263"/>
      <c r="AE24" s="263"/>
      <c r="AF24" s="263"/>
      <c r="AG24" s="264"/>
    </row>
    <row r="25" spans="1:33" ht="14.25" customHeight="1">
      <c r="A25" s="26">
        <v>9</v>
      </c>
      <c r="B25" s="267">
        <f t="shared" si="0"/>
      </c>
      <c r="C25" s="268"/>
      <c r="D25" s="268"/>
      <c r="E25" s="268"/>
      <c r="F25" s="268"/>
      <c r="G25" s="268"/>
      <c r="H25" s="268"/>
      <c r="I25" s="268"/>
      <c r="J25" s="268"/>
      <c r="K25" s="268"/>
      <c r="L25" s="268"/>
      <c r="M25" s="268"/>
      <c r="N25" s="268"/>
      <c r="O25" s="268"/>
      <c r="P25" s="268"/>
      <c r="Q25" s="269"/>
      <c r="R25" s="262">
        <f t="shared" si="1"/>
      </c>
      <c r="S25" s="263"/>
      <c r="T25" s="263"/>
      <c r="U25" s="263"/>
      <c r="V25" s="263"/>
      <c r="W25" s="264"/>
      <c r="X25" s="261">
        <f t="shared" si="2"/>
      </c>
      <c r="Y25" s="261"/>
      <c r="Z25" s="261"/>
      <c r="AA25" s="261"/>
      <c r="AB25" s="262">
        <f t="shared" si="3"/>
      </c>
      <c r="AC25" s="263"/>
      <c r="AD25" s="263"/>
      <c r="AE25" s="263"/>
      <c r="AF25" s="263"/>
      <c r="AG25" s="264"/>
    </row>
    <row r="26" spans="1:33" ht="14.25" customHeight="1">
      <c r="A26" s="26">
        <v>10</v>
      </c>
      <c r="B26" s="267">
        <f t="shared" si="0"/>
      </c>
      <c r="C26" s="268"/>
      <c r="D26" s="268"/>
      <c r="E26" s="268"/>
      <c r="F26" s="268"/>
      <c r="G26" s="268"/>
      <c r="H26" s="268"/>
      <c r="I26" s="268"/>
      <c r="J26" s="268"/>
      <c r="K26" s="268"/>
      <c r="L26" s="268"/>
      <c r="M26" s="268"/>
      <c r="N26" s="268"/>
      <c r="O26" s="268"/>
      <c r="P26" s="268"/>
      <c r="Q26" s="269"/>
      <c r="R26" s="262">
        <f t="shared" si="1"/>
      </c>
      <c r="S26" s="263"/>
      <c r="T26" s="263"/>
      <c r="U26" s="263"/>
      <c r="V26" s="263"/>
      <c r="W26" s="264"/>
      <c r="X26" s="261">
        <f t="shared" si="2"/>
      </c>
      <c r="Y26" s="261"/>
      <c r="Z26" s="261"/>
      <c r="AA26" s="261"/>
      <c r="AB26" s="262">
        <f t="shared" si="3"/>
      </c>
      <c r="AC26" s="263"/>
      <c r="AD26" s="263"/>
      <c r="AE26" s="263"/>
      <c r="AF26" s="263"/>
      <c r="AG26" s="264"/>
    </row>
    <row r="27" spans="1:33" ht="14.25" customHeight="1">
      <c r="A27" s="26">
        <v>11</v>
      </c>
      <c r="B27" s="267">
        <f t="shared" si="0"/>
      </c>
      <c r="C27" s="268"/>
      <c r="D27" s="268"/>
      <c r="E27" s="268"/>
      <c r="F27" s="268"/>
      <c r="G27" s="268"/>
      <c r="H27" s="268"/>
      <c r="I27" s="268"/>
      <c r="J27" s="268"/>
      <c r="K27" s="268"/>
      <c r="L27" s="268"/>
      <c r="M27" s="268"/>
      <c r="N27" s="268"/>
      <c r="O27" s="268"/>
      <c r="P27" s="268"/>
      <c r="Q27" s="269"/>
      <c r="R27" s="262">
        <f t="shared" si="1"/>
      </c>
      <c r="S27" s="263"/>
      <c r="T27" s="263"/>
      <c r="U27" s="263"/>
      <c r="V27" s="263"/>
      <c r="W27" s="264"/>
      <c r="X27" s="261">
        <f t="shared" si="2"/>
      </c>
      <c r="Y27" s="261"/>
      <c r="Z27" s="261"/>
      <c r="AA27" s="261"/>
      <c r="AB27" s="262">
        <f t="shared" si="3"/>
      </c>
      <c r="AC27" s="263"/>
      <c r="AD27" s="263"/>
      <c r="AE27" s="263"/>
      <c r="AF27" s="263"/>
      <c r="AG27" s="264"/>
    </row>
    <row r="28" spans="1:33" ht="14.25" customHeight="1">
      <c r="A28" s="26">
        <v>12</v>
      </c>
      <c r="B28" s="267">
        <f t="shared" si="0"/>
      </c>
      <c r="C28" s="268"/>
      <c r="D28" s="268"/>
      <c r="E28" s="268"/>
      <c r="F28" s="268"/>
      <c r="G28" s="268"/>
      <c r="H28" s="268"/>
      <c r="I28" s="268"/>
      <c r="J28" s="268"/>
      <c r="K28" s="268"/>
      <c r="L28" s="268"/>
      <c r="M28" s="268"/>
      <c r="N28" s="268"/>
      <c r="O28" s="268"/>
      <c r="P28" s="268"/>
      <c r="Q28" s="269"/>
      <c r="R28" s="262">
        <f t="shared" si="1"/>
      </c>
      <c r="S28" s="263"/>
      <c r="T28" s="263"/>
      <c r="U28" s="263"/>
      <c r="V28" s="263"/>
      <c r="W28" s="264"/>
      <c r="X28" s="261">
        <f t="shared" si="2"/>
      </c>
      <c r="Y28" s="261"/>
      <c r="Z28" s="261"/>
      <c r="AA28" s="261"/>
      <c r="AB28" s="262">
        <f t="shared" si="3"/>
      </c>
      <c r="AC28" s="263"/>
      <c r="AD28" s="263"/>
      <c r="AE28" s="263"/>
      <c r="AF28" s="263"/>
      <c r="AG28" s="264"/>
    </row>
    <row r="29" spans="1:33" ht="14.25" customHeight="1">
      <c r="A29" s="26">
        <v>13</v>
      </c>
      <c r="B29" s="267">
        <f t="shared" si="0"/>
      </c>
      <c r="C29" s="268"/>
      <c r="D29" s="268"/>
      <c r="E29" s="268"/>
      <c r="F29" s="268"/>
      <c r="G29" s="268"/>
      <c r="H29" s="268"/>
      <c r="I29" s="268"/>
      <c r="J29" s="268"/>
      <c r="K29" s="268"/>
      <c r="L29" s="268"/>
      <c r="M29" s="268"/>
      <c r="N29" s="268"/>
      <c r="O29" s="268"/>
      <c r="P29" s="268"/>
      <c r="Q29" s="269"/>
      <c r="R29" s="262">
        <f t="shared" si="1"/>
      </c>
      <c r="S29" s="263"/>
      <c r="T29" s="263"/>
      <c r="U29" s="263"/>
      <c r="V29" s="263"/>
      <c r="W29" s="264"/>
      <c r="X29" s="261">
        <f t="shared" si="2"/>
      </c>
      <c r="Y29" s="261"/>
      <c r="Z29" s="261"/>
      <c r="AA29" s="261"/>
      <c r="AB29" s="262">
        <f t="shared" si="3"/>
      </c>
      <c r="AC29" s="263"/>
      <c r="AD29" s="263"/>
      <c r="AE29" s="263"/>
      <c r="AF29" s="263"/>
      <c r="AG29" s="264"/>
    </row>
    <row r="30" spans="1:33" ht="14.25" customHeight="1">
      <c r="A30" s="26">
        <v>14</v>
      </c>
      <c r="B30" s="267">
        <f t="shared" si="0"/>
      </c>
      <c r="C30" s="268"/>
      <c r="D30" s="268"/>
      <c r="E30" s="268"/>
      <c r="F30" s="268"/>
      <c r="G30" s="268"/>
      <c r="H30" s="268"/>
      <c r="I30" s="268"/>
      <c r="J30" s="268"/>
      <c r="K30" s="268"/>
      <c r="L30" s="268"/>
      <c r="M30" s="268"/>
      <c r="N30" s="268"/>
      <c r="O30" s="268"/>
      <c r="P30" s="268"/>
      <c r="Q30" s="269"/>
      <c r="R30" s="262">
        <f t="shared" si="1"/>
      </c>
      <c r="S30" s="263"/>
      <c r="T30" s="263"/>
      <c r="U30" s="263"/>
      <c r="V30" s="263"/>
      <c r="W30" s="264"/>
      <c r="X30" s="261">
        <f t="shared" si="2"/>
      </c>
      <c r="Y30" s="261"/>
      <c r="Z30" s="261"/>
      <c r="AA30" s="261"/>
      <c r="AB30" s="262">
        <f t="shared" si="3"/>
      </c>
      <c r="AC30" s="263"/>
      <c r="AD30" s="263"/>
      <c r="AE30" s="263"/>
      <c r="AF30" s="263"/>
      <c r="AG30" s="264"/>
    </row>
    <row r="31" spans="1:33" ht="14.25" customHeight="1">
      <c r="A31" s="26">
        <v>15</v>
      </c>
      <c r="B31" s="267">
        <f t="shared" si="0"/>
      </c>
      <c r="C31" s="268"/>
      <c r="D31" s="268"/>
      <c r="E31" s="268"/>
      <c r="F31" s="268"/>
      <c r="G31" s="268"/>
      <c r="H31" s="268"/>
      <c r="I31" s="268"/>
      <c r="J31" s="268"/>
      <c r="K31" s="268"/>
      <c r="L31" s="268"/>
      <c r="M31" s="268"/>
      <c r="N31" s="268"/>
      <c r="O31" s="268"/>
      <c r="P31" s="268"/>
      <c r="Q31" s="269"/>
      <c r="R31" s="262">
        <f t="shared" si="1"/>
      </c>
      <c r="S31" s="263"/>
      <c r="T31" s="263"/>
      <c r="U31" s="263"/>
      <c r="V31" s="263"/>
      <c r="W31" s="264"/>
      <c r="X31" s="261">
        <f t="shared" si="2"/>
      </c>
      <c r="Y31" s="261"/>
      <c r="Z31" s="261"/>
      <c r="AA31" s="261"/>
      <c r="AB31" s="262">
        <f t="shared" si="3"/>
      </c>
      <c r="AC31" s="263"/>
      <c r="AD31" s="263"/>
      <c r="AE31" s="263"/>
      <c r="AF31" s="263"/>
      <c r="AG31" s="264"/>
    </row>
    <row r="32" spans="1:33" ht="14.25" customHeight="1">
      <c r="A32" s="26">
        <v>16</v>
      </c>
      <c r="B32" s="267">
        <f t="shared" si="0"/>
      </c>
      <c r="C32" s="268"/>
      <c r="D32" s="268"/>
      <c r="E32" s="268"/>
      <c r="F32" s="268"/>
      <c r="G32" s="268"/>
      <c r="H32" s="268"/>
      <c r="I32" s="268"/>
      <c r="J32" s="268"/>
      <c r="K32" s="268"/>
      <c r="L32" s="268"/>
      <c r="M32" s="268"/>
      <c r="N32" s="268"/>
      <c r="O32" s="268"/>
      <c r="P32" s="268"/>
      <c r="Q32" s="269"/>
      <c r="R32" s="262">
        <f t="shared" si="1"/>
      </c>
      <c r="S32" s="263"/>
      <c r="T32" s="263"/>
      <c r="U32" s="263"/>
      <c r="V32" s="263"/>
      <c r="W32" s="264"/>
      <c r="X32" s="261">
        <f t="shared" si="2"/>
      </c>
      <c r="Y32" s="261"/>
      <c r="Z32" s="261"/>
      <c r="AA32" s="261"/>
      <c r="AB32" s="262">
        <f t="shared" si="3"/>
      </c>
      <c r="AC32" s="263"/>
      <c r="AD32" s="263"/>
      <c r="AE32" s="263"/>
      <c r="AF32" s="263"/>
      <c r="AG32" s="264"/>
    </row>
    <row r="33" spans="1:33" ht="14.25" customHeight="1">
      <c r="A33" s="26">
        <v>17</v>
      </c>
      <c r="B33" s="267">
        <f t="shared" si="0"/>
      </c>
      <c r="C33" s="268"/>
      <c r="D33" s="268"/>
      <c r="E33" s="268"/>
      <c r="F33" s="268"/>
      <c r="G33" s="268"/>
      <c r="H33" s="268"/>
      <c r="I33" s="268"/>
      <c r="J33" s="268"/>
      <c r="K33" s="268"/>
      <c r="L33" s="268"/>
      <c r="M33" s="268"/>
      <c r="N33" s="268"/>
      <c r="O33" s="268"/>
      <c r="P33" s="268"/>
      <c r="Q33" s="269"/>
      <c r="R33" s="262">
        <f t="shared" si="1"/>
      </c>
      <c r="S33" s="263"/>
      <c r="T33" s="263"/>
      <c r="U33" s="263"/>
      <c r="V33" s="263"/>
      <c r="W33" s="264"/>
      <c r="X33" s="261">
        <f t="shared" si="2"/>
      </c>
      <c r="Y33" s="261"/>
      <c r="Z33" s="261"/>
      <c r="AA33" s="261"/>
      <c r="AB33" s="262">
        <f t="shared" si="3"/>
      </c>
      <c r="AC33" s="263"/>
      <c r="AD33" s="263"/>
      <c r="AE33" s="263"/>
      <c r="AF33" s="263"/>
      <c r="AG33" s="264"/>
    </row>
    <row r="34" spans="1:33" ht="14.25" customHeight="1">
      <c r="A34" s="26">
        <v>18</v>
      </c>
      <c r="B34" s="267">
        <f t="shared" si="0"/>
      </c>
      <c r="C34" s="268"/>
      <c r="D34" s="268"/>
      <c r="E34" s="268"/>
      <c r="F34" s="268"/>
      <c r="G34" s="268"/>
      <c r="H34" s="268"/>
      <c r="I34" s="268"/>
      <c r="J34" s="268"/>
      <c r="K34" s="268"/>
      <c r="L34" s="268"/>
      <c r="M34" s="268"/>
      <c r="N34" s="268"/>
      <c r="O34" s="268"/>
      <c r="P34" s="268"/>
      <c r="Q34" s="269"/>
      <c r="R34" s="262">
        <f t="shared" si="1"/>
      </c>
      <c r="S34" s="263"/>
      <c r="T34" s="263"/>
      <c r="U34" s="263"/>
      <c r="V34" s="263"/>
      <c r="W34" s="264"/>
      <c r="X34" s="261">
        <f t="shared" si="2"/>
      </c>
      <c r="Y34" s="261"/>
      <c r="Z34" s="261"/>
      <c r="AA34" s="261"/>
      <c r="AB34" s="262">
        <f t="shared" si="3"/>
      </c>
      <c r="AC34" s="263"/>
      <c r="AD34" s="263"/>
      <c r="AE34" s="263"/>
      <c r="AF34" s="263"/>
      <c r="AG34" s="264"/>
    </row>
    <row r="35" spans="1:33" ht="14.25" customHeight="1">
      <c r="A35" s="26">
        <v>19</v>
      </c>
      <c r="B35" s="267">
        <f t="shared" si="0"/>
      </c>
      <c r="C35" s="268"/>
      <c r="D35" s="268"/>
      <c r="E35" s="268"/>
      <c r="F35" s="268"/>
      <c r="G35" s="268"/>
      <c r="H35" s="268"/>
      <c r="I35" s="268"/>
      <c r="J35" s="268"/>
      <c r="K35" s="268"/>
      <c r="L35" s="268"/>
      <c r="M35" s="268"/>
      <c r="N35" s="268"/>
      <c r="O35" s="268"/>
      <c r="P35" s="268"/>
      <c r="Q35" s="269"/>
      <c r="R35" s="262">
        <f t="shared" si="1"/>
      </c>
      <c r="S35" s="263"/>
      <c r="T35" s="263"/>
      <c r="U35" s="263"/>
      <c r="V35" s="263"/>
      <c r="W35" s="264"/>
      <c r="X35" s="261">
        <f t="shared" si="2"/>
      </c>
      <c r="Y35" s="261"/>
      <c r="Z35" s="261"/>
      <c r="AA35" s="261"/>
      <c r="AB35" s="262">
        <f t="shared" si="3"/>
      </c>
      <c r="AC35" s="263"/>
      <c r="AD35" s="263"/>
      <c r="AE35" s="263"/>
      <c r="AF35" s="263"/>
      <c r="AG35" s="264"/>
    </row>
    <row r="36" spans="1:33" ht="14.25" customHeight="1">
      <c r="A36" s="26">
        <v>20</v>
      </c>
      <c r="B36" s="267">
        <f t="shared" si="0"/>
      </c>
      <c r="C36" s="268"/>
      <c r="D36" s="268"/>
      <c r="E36" s="268"/>
      <c r="F36" s="268"/>
      <c r="G36" s="268"/>
      <c r="H36" s="268"/>
      <c r="I36" s="268"/>
      <c r="J36" s="268"/>
      <c r="K36" s="268"/>
      <c r="L36" s="268"/>
      <c r="M36" s="268"/>
      <c r="N36" s="268"/>
      <c r="O36" s="268"/>
      <c r="P36" s="268"/>
      <c r="Q36" s="269"/>
      <c r="R36" s="262">
        <f t="shared" si="1"/>
      </c>
      <c r="S36" s="263"/>
      <c r="T36" s="263"/>
      <c r="U36" s="263"/>
      <c r="V36" s="263"/>
      <c r="W36" s="264"/>
      <c r="X36" s="261">
        <f t="shared" si="2"/>
      </c>
      <c r="Y36" s="261"/>
      <c r="Z36" s="261"/>
      <c r="AA36" s="261"/>
      <c r="AB36" s="262">
        <f t="shared" si="3"/>
      </c>
      <c r="AC36" s="263"/>
      <c r="AD36" s="263"/>
      <c r="AE36" s="263"/>
      <c r="AF36" s="263"/>
      <c r="AG36" s="264"/>
    </row>
    <row r="37" spans="1:33" ht="14.25" customHeight="1">
      <c r="A37" s="26">
        <v>21</v>
      </c>
      <c r="B37" s="267">
        <f t="shared" si="0"/>
      </c>
      <c r="C37" s="268"/>
      <c r="D37" s="268"/>
      <c r="E37" s="268"/>
      <c r="F37" s="268"/>
      <c r="G37" s="268"/>
      <c r="H37" s="268"/>
      <c r="I37" s="268"/>
      <c r="J37" s="268"/>
      <c r="K37" s="268"/>
      <c r="L37" s="268"/>
      <c r="M37" s="268"/>
      <c r="N37" s="268"/>
      <c r="O37" s="268"/>
      <c r="P37" s="268"/>
      <c r="Q37" s="269"/>
      <c r="R37" s="262">
        <f t="shared" si="1"/>
      </c>
      <c r="S37" s="263"/>
      <c r="T37" s="263"/>
      <c r="U37" s="263"/>
      <c r="V37" s="263"/>
      <c r="W37" s="264"/>
      <c r="X37" s="261">
        <f t="shared" si="2"/>
      </c>
      <c r="Y37" s="261"/>
      <c r="Z37" s="261"/>
      <c r="AA37" s="261"/>
      <c r="AB37" s="262">
        <f t="shared" si="3"/>
      </c>
      <c r="AC37" s="263"/>
      <c r="AD37" s="263"/>
      <c r="AE37" s="263"/>
      <c r="AF37" s="263"/>
      <c r="AG37" s="264"/>
    </row>
    <row r="38" spans="1:33" ht="14.25" customHeight="1">
      <c r="A38" s="26">
        <v>22</v>
      </c>
      <c r="B38" s="267">
        <f t="shared" si="0"/>
      </c>
      <c r="C38" s="268"/>
      <c r="D38" s="268"/>
      <c r="E38" s="268"/>
      <c r="F38" s="268"/>
      <c r="G38" s="268"/>
      <c r="H38" s="268"/>
      <c r="I38" s="268"/>
      <c r="J38" s="268"/>
      <c r="K38" s="268"/>
      <c r="L38" s="268"/>
      <c r="M38" s="268"/>
      <c r="N38" s="268"/>
      <c r="O38" s="268"/>
      <c r="P38" s="268"/>
      <c r="Q38" s="269"/>
      <c r="R38" s="262">
        <f t="shared" si="1"/>
      </c>
      <c r="S38" s="263"/>
      <c r="T38" s="263"/>
      <c r="U38" s="263"/>
      <c r="V38" s="263"/>
      <c r="W38" s="264"/>
      <c r="X38" s="261">
        <f t="shared" si="2"/>
      </c>
      <c r="Y38" s="261"/>
      <c r="Z38" s="261"/>
      <c r="AA38" s="261"/>
      <c r="AB38" s="262">
        <f t="shared" si="3"/>
      </c>
      <c r="AC38" s="263"/>
      <c r="AD38" s="263"/>
      <c r="AE38" s="263"/>
      <c r="AF38" s="263"/>
      <c r="AG38" s="264"/>
    </row>
    <row r="39" spans="1:33" ht="14.25" customHeight="1">
      <c r="A39" s="26">
        <v>23</v>
      </c>
      <c r="B39" s="267">
        <f t="shared" si="0"/>
      </c>
      <c r="C39" s="268"/>
      <c r="D39" s="268"/>
      <c r="E39" s="268"/>
      <c r="F39" s="268"/>
      <c r="G39" s="268"/>
      <c r="H39" s="268"/>
      <c r="I39" s="268"/>
      <c r="J39" s="268"/>
      <c r="K39" s="268"/>
      <c r="L39" s="268"/>
      <c r="M39" s="268"/>
      <c r="N39" s="268"/>
      <c r="O39" s="268"/>
      <c r="P39" s="268"/>
      <c r="Q39" s="269"/>
      <c r="R39" s="262">
        <f t="shared" si="1"/>
      </c>
      <c r="S39" s="263"/>
      <c r="T39" s="263"/>
      <c r="U39" s="263"/>
      <c r="V39" s="263"/>
      <c r="W39" s="264"/>
      <c r="X39" s="261">
        <f t="shared" si="2"/>
      </c>
      <c r="Y39" s="261"/>
      <c r="Z39" s="261"/>
      <c r="AA39" s="261"/>
      <c r="AB39" s="262">
        <f t="shared" si="3"/>
      </c>
      <c r="AC39" s="263"/>
      <c r="AD39" s="263"/>
      <c r="AE39" s="263"/>
      <c r="AF39" s="263"/>
      <c r="AG39" s="264"/>
    </row>
    <row r="40" spans="1:33" ht="14.25" customHeight="1">
      <c r="A40" s="26">
        <v>24</v>
      </c>
      <c r="B40" s="267">
        <f t="shared" si="0"/>
      </c>
      <c r="C40" s="268"/>
      <c r="D40" s="268"/>
      <c r="E40" s="268"/>
      <c r="F40" s="268"/>
      <c r="G40" s="268"/>
      <c r="H40" s="268"/>
      <c r="I40" s="268"/>
      <c r="J40" s="268"/>
      <c r="K40" s="268"/>
      <c r="L40" s="268"/>
      <c r="M40" s="268"/>
      <c r="N40" s="268"/>
      <c r="O40" s="268"/>
      <c r="P40" s="268"/>
      <c r="Q40" s="269"/>
      <c r="R40" s="262">
        <f t="shared" si="1"/>
      </c>
      <c r="S40" s="263"/>
      <c r="T40" s="263"/>
      <c r="U40" s="263"/>
      <c r="V40" s="263"/>
      <c r="W40" s="264"/>
      <c r="X40" s="261">
        <f t="shared" si="2"/>
      </c>
      <c r="Y40" s="261"/>
      <c r="Z40" s="261"/>
      <c r="AA40" s="261"/>
      <c r="AB40" s="262">
        <f t="shared" si="3"/>
      </c>
      <c r="AC40" s="263"/>
      <c r="AD40" s="263"/>
      <c r="AE40" s="263"/>
      <c r="AF40" s="263"/>
      <c r="AG40" s="264"/>
    </row>
    <row r="41" spans="1:33" ht="14.25" customHeight="1">
      <c r="A41" s="26">
        <v>25</v>
      </c>
      <c r="B41" s="267">
        <f t="shared" si="0"/>
      </c>
      <c r="C41" s="268"/>
      <c r="D41" s="268"/>
      <c r="E41" s="268"/>
      <c r="F41" s="268"/>
      <c r="G41" s="268"/>
      <c r="H41" s="268"/>
      <c r="I41" s="268"/>
      <c r="J41" s="268"/>
      <c r="K41" s="268"/>
      <c r="L41" s="268"/>
      <c r="M41" s="268"/>
      <c r="N41" s="268"/>
      <c r="O41" s="268"/>
      <c r="P41" s="268"/>
      <c r="Q41" s="269"/>
      <c r="R41" s="262">
        <f t="shared" si="1"/>
      </c>
      <c r="S41" s="263"/>
      <c r="T41" s="263"/>
      <c r="U41" s="263"/>
      <c r="V41" s="263"/>
      <c r="W41" s="264"/>
      <c r="X41" s="261">
        <f t="shared" si="2"/>
      </c>
      <c r="Y41" s="261"/>
      <c r="Z41" s="261"/>
      <c r="AA41" s="261"/>
      <c r="AB41" s="262">
        <f t="shared" si="3"/>
      </c>
      <c r="AC41" s="263"/>
      <c r="AD41" s="263"/>
      <c r="AE41" s="263"/>
      <c r="AF41" s="263"/>
      <c r="AG41" s="264"/>
    </row>
    <row r="42" spans="2:33" ht="14.25" customHeight="1">
      <c r="B42" s="265" t="s">
        <v>152</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6">
        <f>SUM(AB17:AG41)</f>
        <v>0</v>
      </c>
      <c r="AC42" s="266"/>
      <c r="AD42" s="266"/>
      <c r="AE42" s="266"/>
      <c r="AF42" s="266"/>
      <c r="AG42" s="266"/>
    </row>
    <row r="43" spans="2:33" ht="14.25" customHeight="1">
      <c r="B43" s="270" t="s">
        <v>160</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2"/>
    </row>
    <row r="44" spans="2:33" ht="14.25" customHeight="1">
      <c r="B44" s="270"/>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2"/>
    </row>
    <row r="45" spans="2:33" ht="14.25" customHeight="1">
      <c r="B45" s="270"/>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2"/>
    </row>
    <row r="46" spans="2:33" ht="14.25" customHeight="1">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2"/>
    </row>
    <row r="47" spans="2:33" ht="14.25" customHeight="1">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2"/>
    </row>
    <row r="48" spans="2:33" ht="14.25" customHeight="1">
      <c r="B48" s="270"/>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2:33" ht="14.25" customHeight="1">
      <c r="B49" s="273"/>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5"/>
    </row>
  </sheetData>
  <sheetProtection sheet="1"/>
  <mergeCells count="112">
    <mergeCell ref="B20:Q20"/>
    <mergeCell ref="R20:W20"/>
    <mergeCell ref="X20:AA20"/>
    <mergeCell ref="AB20:AG20"/>
    <mergeCell ref="B19:Q19"/>
    <mergeCell ref="R19:W19"/>
    <mergeCell ref="X19:AA19"/>
    <mergeCell ref="AB19:AG19"/>
    <mergeCell ref="B18:Q18"/>
    <mergeCell ref="R18:W18"/>
    <mergeCell ref="X18:AA18"/>
    <mergeCell ref="AB18:AG18"/>
    <mergeCell ref="B17:Q17"/>
    <mergeCell ref="R17:W17"/>
    <mergeCell ref="AB17:AG17"/>
    <mergeCell ref="X17:AA17"/>
    <mergeCell ref="C4:AF11"/>
    <mergeCell ref="B43:AG49"/>
    <mergeCell ref="B12:AG12"/>
    <mergeCell ref="B13:Q16"/>
    <mergeCell ref="AB13:AG13"/>
    <mergeCell ref="X13:AA13"/>
    <mergeCell ref="R13:W13"/>
    <mergeCell ref="AB14:AG16"/>
    <mergeCell ref="X14:AA16"/>
    <mergeCell ref="R14:W16"/>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X33:AA33"/>
    <mergeCell ref="AB33:AG33"/>
    <mergeCell ref="B32:Q32"/>
    <mergeCell ref="R32:W32"/>
    <mergeCell ref="X32:AA32"/>
    <mergeCell ref="AB32:AG32"/>
    <mergeCell ref="X35:AA35"/>
    <mergeCell ref="AB35:AG35"/>
    <mergeCell ref="B34:Q34"/>
    <mergeCell ref="R34:W34"/>
    <mergeCell ref="X34:AA34"/>
    <mergeCell ref="AB34:AG34"/>
    <mergeCell ref="X36:AA36"/>
    <mergeCell ref="AB36:AG36"/>
    <mergeCell ref="B37:Q37"/>
    <mergeCell ref="R37:W37"/>
    <mergeCell ref="X37:AA37"/>
    <mergeCell ref="AB37:AG37"/>
    <mergeCell ref="X38:AA38"/>
    <mergeCell ref="AB38:AG38"/>
    <mergeCell ref="B41:Q41"/>
    <mergeCell ref="R41:W41"/>
    <mergeCell ref="X41:AA41"/>
    <mergeCell ref="AB41:AG41"/>
    <mergeCell ref="X39:AA39"/>
    <mergeCell ref="AB39:AG39"/>
    <mergeCell ref="B31:Q31"/>
    <mergeCell ref="R31:W31"/>
    <mergeCell ref="B38:Q38"/>
    <mergeCell ref="R38:W38"/>
    <mergeCell ref="B36:Q36"/>
    <mergeCell ref="R36:W36"/>
    <mergeCell ref="B35:Q35"/>
    <mergeCell ref="R35:W35"/>
    <mergeCell ref="B33:Q33"/>
    <mergeCell ref="R33:W33"/>
    <mergeCell ref="X29:AA29"/>
    <mergeCell ref="AB29:AG29"/>
    <mergeCell ref="B30:Q30"/>
    <mergeCell ref="R30:W30"/>
    <mergeCell ref="X30:AA30"/>
    <mergeCell ref="AB30:AG30"/>
    <mergeCell ref="B29:Q29"/>
    <mergeCell ref="R29:W29"/>
    <mergeCell ref="X31:AA31"/>
    <mergeCell ref="AB31:AG31"/>
    <mergeCell ref="B42:AA42"/>
    <mergeCell ref="AB42:AG42"/>
    <mergeCell ref="B40:Q40"/>
    <mergeCell ref="R40:W40"/>
    <mergeCell ref="X40:AA40"/>
    <mergeCell ref="AB40:AG40"/>
    <mergeCell ref="B39:Q39"/>
    <mergeCell ref="R39:W39"/>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ayfa4"/>
  <dimension ref="A2:AG50"/>
  <sheetViews>
    <sheetView showGridLines="0" zoomScale="115" zoomScaleNormal="115" zoomScalePageLayoutView="0" workbookViewId="0" topLeftCell="A1">
      <selection activeCell="AU5" sqref="AU5:AW5"/>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tr">
        <f>"Sayfa 3"&amp;IF(Soz_Sayi&gt;15,"-a","")</f>
        <v>Sayfa 3</v>
      </c>
      <c r="AG2" s="8"/>
    </row>
    <row r="3" spans="1:33" ht="14.25" customHeight="1">
      <c r="A3" s="26"/>
      <c r="B3" s="46"/>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67"/>
    </row>
    <row r="4" spans="1:33" ht="14.25" customHeight="1">
      <c r="A4" s="26"/>
      <c r="B4" s="276" t="str">
        <f>"TABLO 2"&amp;IF(Soz_Sayi&gt;25,"-a","")&amp;": PROJEDE GÖREV ALAN SÖZLEŞMELİ PERSONEL VE İLGİLİ ÖDEMELER"</f>
        <v>TABLO 2: PROJEDE GÖREV ALAN SÖZLEŞMELİ PERSONEL VE İLGİLİ ÖDEMELER</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8"/>
    </row>
    <row r="5" spans="1:33" ht="14.25" customHeight="1">
      <c r="A5" s="26"/>
      <c r="B5" s="297" t="s">
        <v>86</v>
      </c>
      <c r="C5" s="297"/>
      <c r="D5" s="297"/>
      <c r="E5" s="297"/>
      <c r="F5" s="297"/>
      <c r="G5" s="297"/>
      <c r="H5" s="297"/>
      <c r="I5" s="297"/>
      <c r="J5" s="297"/>
      <c r="K5" s="291">
        <v>1</v>
      </c>
      <c r="L5" s="291"/>
      <c r="M5" s="291"/>
      <c r="N5" s="291"/>
      <c r="O5" s="291"/>
      <c r="P5" s="291">
        <v>2</v>
      </c>
      <c r="Q5" s="291"/>
      <c r="R5" s="291"/>
      <c r="S5" s="291"/>
      <c r="T5" s="291"/>
      <c r="U5" s="291" t="s">
        <v>156</v>
      </c>
      <c r="V5" s="291"/>
      <c r="W5" s="291"/>
      <c r="X5" s="291"/>
      <c r="Y5" s="291"/>
      <c r="Z5" s="296">
        <v>4</v>
      </c>
      <c r="AA5" s="296"/>
      <c r="AB5" s="296"/>
      <c r="AC5" s="291" t="s">
        <v>157</v>
      </c>
      <c r="AD5" s="291"/>
      <c r="AE5" s="291"/>
      <c r="AF5" s="291"/>
      <c r="AG5" s="291"/>
    </row>
    <row r="6" spans="1:33" ht="14.25" customHeight="1">
      <c r="A6" s="26"/>
      <c r="B6" s="297"/>
      <c r="C6" s="297"/>
      <c r="D6" s="297"/>
      <c r="E6" s="297"/>
      <c r="F6" s="297"/>
      <c r="G6" s="297"/>
      <c r="H6" s="297"/>
      <c r="I6" s="297"/>
      <c r="J6" s="297"/>
      <c r="K6" s="295" t="str">
        <f>"Alacağı Brüt Ücret"&amp;CHAR(10)&amp;"("&amp;ParaBirimi&amp;"/Ay)"</f>
        <v>Alacağı Brüt Ücret
(TL/Ay)</v>
      </c>
      <c r="L6" s="295"/>
      <c r="M6" s="295"/>
      <c r="N6" s="295"/>
      <c r="O6" s="295"/>
      <c r="P6" s="295" t="str">
        <f>"İşveren"&amp;CHAR(10)&amp;"Hisseleri*"&amp;CHAR(10)&amp;"("&amp;ParaBirimi&amp;"/Ay)"</f>
        <v>İşveren
Hisseleri*
(TL/Ay)</v>
      </c>
      <c r="Q6" s="295"/>
      <c r="R6" s="295"/>
      <c r="S6" s="295"/>
      <c r="T6" s="295"/>
      <c r="U6" s="295" t="str">
        <f>"Proje"&amp;CHAR(10)&amp;"Hesabına"&amp;CHAR(10)&amp;"Masraf"&amp;CHAR(10)&amp;"Kaydedilecek"&amp;CHAR(10)&amp;"Tutar"&amp;CHAR(10)&amp;"("&amp;ParaBirimi&amp;"/Ay)"</f>
        <v>Proje
Hesabına
Masraf
Kaydedilecek
Tutar
(TL/Ay)</v>
      </c>
      <c r="V6" s="295"/>
      <c r="W6" s="295"/>
      <c r="X6" s="295"/>
      <c r="Y6" s="295"/>
      <c r="Z6" s="295" t="s">
        <v>103</v>
      </c>
      <c r="AA6" s="296"/>
      <c r="AB6" s="296"/>
      <c r="AC6" s="295" t="str">
        <f>"Proje Maliyetine"&amp;CHAR(10)&amp;"Girecek Tutar"&amp;CHAR(10)&amp;"("&amp;ParaBirimi&amp;")"</f>
        <v>Proje Maliyetine
Girecek Tutar
(TL)</v>
      </c>
      <c r="AD6" s="295"/>
      <c r="AE6" s="295"/>
      <c r="AF6" s="295"/>
      <c r="AG6" s="295"/>
    </row>
    <row r="7" spans="1:33" ht="14.25" customHeight="1">
      <c r="A7" s="26"/>
      <c r="B7" s="297"/>
      <c r="C7" s="297"/>
      <c r="D7" s="297"/>
      <c r="E7" s="297"/>
      <c r="F7" s="297"/>
      <c r="G7" s="297"/>
      <c r="H7" s="297"/>
      <c r="I7" s="297"/>
      <c r="J7" s="297"/>
      <c r="K7" s="295"/>
      <c r="L7" s="295"/>
      <c r="M7" s="295"/>
      <c r="N7" s="295"/>
      <c r="O7" s="295"/>
      <c r="P7" s="295"/>
      <c r="Q7" s="295"/>
      <c r="R7" s="295"/>
      <c r="S7" s="295"/>
      <c r="T7" s="295"/>
      <c r="U7" s="295"/>
      <c r="V7" s="295"/>
      <c r="W7" s="295"/>
      <c r="X7" s="295"/>
      <c r="Y7" s="295"/>
      <c r="Z7" s="296"/>
      <c r="AA7" s="296"/>
      <c r="AB7" s="296"/>
      <c r="AC7" s="295"/>
      <c r="AD7" s="295"/>
      <c r="AE7" s="295"/>
      <c r="AF7" s="295"/>
      <c r="AG7" s="295"/>
    </row>
    <row r="8" spans="1:33" ht="14.25" customHeight="1">
      <c r="A8" s="26"/>
      <c r="B8" s="297"/>
      <c r="C8" s="297"/>
      <c r="D8" s="297"/>
      <c r="E8" s="297"/>
      <c r="F8" s="297"/>
      <c r="G8" s="297"/>
      <c r="H8" s="297"/>
      <c r="I8" s="297"/>
      <c r="J8" s="297"/>
      <c r="K8" s="295"/>
      <c r="L8" s="295"/>
      <c r="M8" s="295"/>
      <c r="N8" s="295"/>
      <c r="O8" s="295"/>
      <c r="P8" s="295"/>
      <c r="Q8" s="295"/>
      <c r="R8" s="295"/>
      <c r="S8" s="295"/>
      <c r="T8" s="295"/>
      <c r="U8" s="295"/>
      <c r="V8" s="295"/>
      <c r="W8" s="295"/>
      <c r="X8" s="295"/>
      <c r="Y8" s="295"/>
      <c r="Z8" s="296"/>
      <c r="AA8" s="296"/>
      <c r="AB8" s="296"/>
      <c r="AC8" s="295"/>
      <c r="AD8" s="295"/>
      <c r="AE8" s="295"/>
      <c r="AF8" s="295"/>
      <c r="AG8" s="295"/>
    </row>
    <row r="9" spans="1:33" ht="14.25" customHeight="1">
      <c r="A9" s="26"/>
      <c r="B9" s="297"/>
      <c r="C9" s="297"/>
      <c r="D9" s="297"/>
      <c r="E9" s="297"/>
      <c r="F9" s="297"/>
      <c r="G9" s="297"/>
      <c r="H9" s="297"/>
      <c r="I9" s="297"/>
      <c r="J9" s="297"/>
      <c r="K9" s="295"/>
      <c r="L9" s="295"/>
      <c r="M9" s="295"/>
      <c r="N9" s="295"/>
      <c r="O9" s="295"/>
      <c r="P9" s="295"/>
      <c r="Q9" s="295"/>
      <c r="R9" s="295"/>
      <c r="S9" s="295"/>
      <c r="T9" s="295"/>
      <c r="U9" s="295"/>
      <c r="V9" s="295"/>
      <c r="W9" s="295"/>
      <c r="X9" s="295"/>
      <c r="Y9" s="295"/>
      <c r="Z9" s="296"/>
      <c r="AA9" s="296"/>
      <c r="AB9" s="296"/>
      <c r="AC9" s="295"/>
      <c r="AD9" s="295"/>
      <c r="AE9" s="295"/>
      <c r="AF9" s="295"/>
      <c r="AG9" s="295"/>
    </row>
    <row r="10" spans="1:33" ht="14.25" customHeight="1">
      <c r="A10" s="26"/>
      <c r="B10" s="297"/>
      <c r="C10" s="297"/>
      <c r="D10" s="297"/>
      <c r="E10" s="297"/>
      <c r="F10" s="297"/>
      <c r="G10" s="297"/>
      <c r="H10" s="297"/>
      <c r="I10" s="297"/>
      <c r="J10" s="297"/>
      <c r="K10" s="295"/>
      <c r="L10" s="295"/>
      <c r="M10" s="295"/>
      <c r="N10" s="295"/>
      <c r="O10" s="295"/>
      <c r="P10" s="295"/>
      <c r="Q10" s="295"/>
      <c r="R10" s="295"/>
      <c r="S10" s="295"/>
      <c r="T10" s="295"/>
      <c r="U10" s="295"/>
      <c r="V10" s="295"/>
      <c r="W10" s="295"/>
      <c r="X10" s="295"/>
      <c r="Y10" s="295"/>
      <c r="Z10" s="296"/>
      <c r="AA10" s="296"/>
      <c r="AB10" s="296"/>
      <c r="AC10" s="295"/>
      <c r="AD10" s="295"/>
      <c r="AE10" s="295"/>
      <c r="AF10" s="295"/>
      <c r="AG10" s="295"/>
    </row>
    <row r="11" spans="1:33" ht="14.25" customHeight="1">
      <c r="A11" s="26">
        <v>1</v>
      </c>
      <c r="B11" s="294">
        <f aca="true" t="shared" si="0" ref="B11:B25">IF(Soz_Sayi&gt;=A11,IF(INDEX(VTL_AdSoyad,MATCH(A11,L_3,0),1)="","",PROPER(INDEX(VTL_AdSoyad,MATCH(A11,L_3,0),1))),"")</f>
      </c>
      <c r="C11" s="294"/>
      <c r="D11" s="294"/>
      <c r="E11" s="294"/>
      <c r="F11" s="294"/>
      <c r="G11" s="294"/>
      <c r="H11" s="294"/>
      <c r="I11" s="294"/>
      <c r="J11" s="294"/>
      <c r="K11" s="151">
        <f>IF(Soz_Sayi&gt;=A11,IF(INDEX(VTL_T1,MATCH(A11,L_3,0),1)="","",INDEX(VTL_T1,MATCH(A11,L_3,0),1)),"")</f>
      </c>
      <c r="L11" s="151"/>
      <c r="M11" s="151"/>
      <c r="N11" s="151"/>
      <c r="O11" s="151"/>
      <c r="P11" s="151">
        <f>IF(Soz_Sayi&gt;=A11,IF(INDEX(VTL_T2,MATCH(A11,L_3,0),1)="","",INDEX(VTL_T2,MATCH(A11,L_3,0),1)),"")</f>
      </c>
      <c r="Q11" s="151"/>
      <c r="R11" s="151"/>
      <c r="S11" s="151"/>
      <c r="T11" s="151"/>
      <c r="U11" s="151">
        <f aca="true" t="shared" si="1" ref="U11:U25">IF(Soz_Sayi&gt;=A11,IF(INDEX(VTL_T3,MATCH(A11,L_3,0),1)="","",INDEX(VTL_T3,MATCH(A11,L_3,0),1)),"")</f>
      </c>
      <c r="V11" s="151"/>
      <c r="W11" s="151"/>
      <c r="X11" s="151"/>
      <c r="Y11" s="151"/>
      <c r="Z11" s="213">
        <f aca="true" t="shared" si="2" ref="Z11:Z25">IF(Soz_Sayi&gt;=A11,IF(INDEX(VTL_T4,MATCH(A11,L_3,0),1)="","",INDEX(VTL_T4,MATCH(A11,L_3,0),1)),"")</f>
      </c>
      <c r="AA11" s="213"/>
      <c r="AB11" s="213"/>
      <c r="AC11" s="151">
        <f aca="true" t="shared" si="3" ref="AC11:AC25">IF(Soz_Sayi&gt;=A11,IF(INDEX(VTL_T5,MATCH(A11,L_3,0),1)="","",INDEX(VTL_T5,MATCH(A11,L_3,0),1)),"")</f>
      </c>
      <c r="AD11" s="151"/>
      <c r="AE11" s="151"/>
      <c r="AF11" s="151"/>
      <c r="AG11" s="151"/>
    </row>
    <row r="12" spans="1:33" ht="14.25" customHeight="1">
      <c r="A12" s="26">
        <v>2</v>
      </c>
      <c r="B12" s="294">
        <f t="shared" si="0"/>
      </c>
      <c r="C12" s="294"/>
      <c r="D12" s="294"/>
      <c r="E12" s="294"/>
      <c r="F12" s="294"/>
      <c r="G12" s="294"/>
      <c r="H12" s="294"/>
      <c r="I12" s="294"/>
      <c r="J12" s="294"/>
      <c r="K12" s="151">
        <f aca="true" t="shared" si="4" ref="K12:K25">IF(Soz_Sayi&gt;=A12,IF(INDEX(VTL_T1,MATCH(A12,L_3,0),1)="","",INDEX(VTL_T1,MATCH(A12,L_3,0),1)),"")</f>
      </c>
      <c r="L12" s="151"/>
      <c r="M12" s="151"/>
      <c r="N12" s="151"/>
      <c r="O12" s="151"/>
      <c r="P12" s="151">
        <f aca="true" t="shared" si="5" ref="P12:P25">IF(Soz_Sayi&gt;=A12,IF(INDEX(VTL_T2,MATCH(A12,L_3,0),1)="","",INDEX(VTL_T2,MATCH(A12,L_3,0),1)),"")</f>
      </c>
      <c r="Q12" s="151"/>
      <c r="R12" s="151"/>
      <c r="S12" s="151"/>
      <c r="T12" s="151"/>
      <c r="U12" s="151">
        <f t="shared" si="1"/>
      </c>
      <c r="V12" s="151"/>
      <c r="W12" s="151"/>
      <c r="X12" s="151"/>
      <c r="Y12" s="151"/>
      <c r="Z12" s="213">
        <f t="shared" si="2"/>
      </c>
      <c r="AA12" s="213"/>
      <c r="AB12" s="213"/>
      <c r="AC12" s="151">
        <f t="shared" si="3"/>
      </c>
      <c r="AD12" s="151"/>
      <c r="AE12" s="151"/>
      <c r="AF12" s="151"/>
      <c r="AG12" s="151"/>
    </row>
    <row r="13" spans="1:33" ht="14.25" customHeight="1">
      <c r="A13" s="26">
        <v>3</v>
      </c>
      <c r="B13" s="294">
        <f t="shared" si="0"/>
      </c>
      <c r="C13" s="294"/>
      <c r="D13" s="294"/>
      <c r="E13" s="294"/>
      <c r="F13" s="294"/>
      <c r="G13" s="294"/>
      <c r="H13" s="294"/>
      <c r="I13" s="294"/>
      <c r="J13" s="294"/>
      <c r="K13" s="151">
        <f>IF(Soz_Sayi&gt;=A13,IF(INDEX(VTL_T1,MATCH(A13,L_3,0),1)="","",INDEX(VTL_T1,MATCH(A13,L_3,0),1)),"")</f>
      </c>
      <c r="L13" s="151"/>
      <c r="M13" s="151"/>
      <c r="N13" s="151"/>
      <c r="O13" s="151"/>
      <c r="P13" s="151">
        <f t="shared" si="5"/>
      </c>
      <c r="Q13" s="151"/>
      <c r="R13" s="151"/>
      <c r="S13" s="151"/>
      <c r="T13" s="151"/>
      <c r="U13" s="151">
        <f t="shared" si="1"/>
      </c>
      <c r="V13" s="151"/>
      <c r="W13" s="151"/>
      <c r="X13" s="151"/>
      <c r="Y13" s="151"/>
      <c r="Z13" s="213">
        <f t="shared" si="2"/>
      </c>
      <c r="AA13" s="213"/>
      <c r="AB13" s="213"/>
      <c r="AC13" s="151">
        <f t="shared" si="3"/>
      </c>
      <c r="AD13" s="151"/>
      <c r="AE13" s="151"/>
      <c r="AF13" s="151"/>
      <c r="AG13" s="151"/>
    </row>
    <row r="14" spans="1:33" ht="14.25" customHeight="1">
      <c r="A14" s="26">
        <v>4</v>
      </c>
      <c r="B14" s="294">
        <f t="shared" si="0"/>
      </c>
      <c r="C14" s="294"/>
      <c r="D14" s="294"/>
      <c r="E14" s="294"/>
      <c r="F14" s="294"/>
      <c r="G14" s="294"/>
      <c r="H14" s="294"/>
      <c r="I14" s="294"/>
      <c r="J14" s="294"/>
      <c r="K14" s="151">
        <f t="shared" si="4"/>
      </c>
      <c r="L14" s="151"/>
      <c r="M14" s="151"/>
      <c r="N14" s="151"/>
      <c r="O14" s="151"/>
      <c r="P14" s="151">
        <f t="shared" si="5"/>
      </c>
      <c r="Q14" s="151"/>
      <c r="R14" s="151"/>
      <c r="S14" s="151"/>
      <c r="T14" s="151"/>
      <c r="U14" s="151">
        <f t="shared" si="1"/>
      </c>
      <c r="V14" s="151"/>
      <c r="W14" s="151"/>
      <c r="X14" s="151"/>
      <c r="Y14" s="151"/>
      <c r="Z14" s="213">
        <f t="shared" si="2"/>
      </c>
      <c r="AA14" s="213"/>
      <c r="AB14" s="213"/>
      <c r="AC14" s="151">
        <f t="shared" si="3"/>
      </c>
      <c r="AD14" s="151"/>
      <c r="AE14" s="151"/>
      <c r="AF14" s="151"/>
      <c r="AG14" s="151"/>
    </row>
    <row r="15" spans="1:33" ht="14.25" customHeight="1">
      <c r="A15" s="26">
        <v>5</v>
      </c>
      <c r="B15" s="294">
        <f t="shared" si="0"/>
      </c>
      <c r="C15" s="294"/>
      <c r="D15" s="294"/>
      <c r="E15" s="294"/>
      <c r="F15" s="294"/>
      <c r="G15" s="294"/>
      <c r="H15" s="294"/>
      <c r="I15" s="294"/>
      <c r="J15" s="294"/>
      <c r="K15" s="151">
        <f t="shared" si="4"/>
      </c>
      <c r="L15" s="151"/>
      <c r="M15" s="151"/>
      <c r="N15" s="151"/>
      <c r="O15" s="151"/>
      <c r="P15" s="151">
        <f t="shared" si="5"/>
      </c>
      <c r="Q15" s="151"/>
      <c r="R15" s="151"/>
      <c r="S15" s="151"/>
      <c r="T15" s="151"/>
      <c r="U15" s="151">
        <f t="shared" si="1"/>
      </c>
      <c r="V15" s="151"/>
      <c r="W15" s="151"/>
      <c r="X15" s="151"/>
      <c r="Y15" s="151"/>
      <c r="Z15" s="213">
        <f t="shared" si="2"/>
      </c>
      <c r="AA15" s="213"/>
      <c r="AB15" s="213"/>
      <c r="AC15" s="151">
        <f t="shared" si="3"/>
      </c>
      <c r="AD15" s="151"/>
      <c r="AE15" s="151"/>
      <c r="AF15" s="151"/>
      <c r="AG15" s="151"/>
    </row>
    <row r="16" spans="1:33" ht="14.25" customHeight="1">
      <c r="A16" s="26">
        <v>6</v>
      </c>
      <c r="B16" s="294">
        <f t="shared" si="0"/>
      </c>
      <c r="C16" s="294"/>
      <c r="D16" s="294"/>
      <c r="E16" s="294"/>
      <c r="F16" s="294"/>
      <c r="G16" s="294"/>
      <c r="H16" s="294"/>
      <c r="I16" s="294"/>
      <c r="J16" s="294"/>
      <c r="K16" s="151">
        <f t="shared" si="4"/>
      </c>
      <c r="L16" s="151"/>
      <c r="M16" s="151"/>
      <c r="N16" s="151"/>
      <c r="O16" s="151"/>
      <c r="P16" s="151">
        <f t="shared" si="5"/>
      </c>
      <c r="Q16" s="151"/>
      <c r="R16" s="151"/>
      <c r="S16" s="151"/>
      <c r="T16" s="151"/>
      <c r="U16" s="151">
        <f t="shared" si="1"/>
      </c>
      <c r="V16" s="151"/>
      <c r="W16" s="151"/>
      <c r="X16" s="151"/>
      <c r="Y16" s="151"/>
      <c r="Z16" s="213">
        <f t="shared" si="2"/>
      </c>
      <c r="AA16" s="213"/>
      <c r="AB16" s="213"/>
      <c r="AC16" s="151">
        <f t="shared" si="3"/>
      </c>
      <c r="AD16" s="151"/>
      <c r="AE16" s="151"/>
      <c r="AF16" s="151"/>
      <c r="AG16" s="151"/>
    </row>
    <row r="17" spans="1:33" ht="14.25" customHeight="1">
      <c r="A17" s="26">
        <v>7</v>
      </c>
      <c r="B17" s="294">
        <f t="shared" si="0"/>
      </c>
      <c r="C17" s="294"/>
      <c r="D17" s="294"/>
      <c r="E17" s="294"/>
      <c r="F17" s="294"/>
      <c r="G17" s="294"/>
      <c r="H17" s="294"/>
      <c r="I17" s="294"/>
      <c r="J17" s="294"/>
      <c r="K17" s="151">
        <f t="shared" si="4"/>
      </c>
      <c r="L17" s="151"/>
      <c r="M17" s="151"/>
      <c r="N17" s="151"/>
      <c r="O17" s="151"/>
      <c r="P17" s="151">
        <f t="shared" si="5"/>
      </c>
      <c r="Q17" s="151"/>
      <c r="R17" s="151"/>
      <c r="S17" s="151"/>
      <c r="T17" s="151"/>
      <c r="U17" s="151">
        <f t="shared" si="1"/>
      </c>
      <c r="V17" s="151"/>
      <c r="W17" s="151"/>
      <c r="X17" s="151"/>
      <c r="Y17" s="151"/>
      <c r="Z17" s="213">
        <f t="shared" si="2"/>
      </c>
      <c r="AA17" s="213"/>
      <c r="AB17" s="213"/>
      <c r="AC17" s="151">
        <f t="shared" si="3"/>
      </c>
      <c r="AD17" s="151"/>
      <c r="AE17" s="151"/>
      <c r="AF17" s="151"/>
      <c r="AG17" s="151"/>
    </row>
    <row r="18" spans="1:33" ht="14.25" customHeight="1">
      <c r="A18" s="26">
        <v>8</v>
      </c>
      <c r="B18" s="294">
        <f t="shared" si="0"/>
      </c>
      <c r="C18" s="294"/>
      <c r="D18" s="294"/>
      <c r="E18" s="294"/>
      <c r="F18" s="294"/>
      <c r="G18" s="294"/>
      <c r="H18" s="294"/>
      <c r="I18" s="294"/>
      <c r="J18" s="294"/>
      <c r="K18" s="151">
        <f t="shared" si="4"/>
      </c>
      <c r="L18" s="151"/>
      <c r="M18" s="151"/>
      <c r="N18" s="151"/>
      <c r="O18" s="151"/>
      <c r="P18" s="151">
        <f t="shared" si="5"/>
      </c>
      <c r="Q18" s="151"/>
      <c r="R18" s="151"/>
      <c r="S18" s="151"/>
      <c r="T18" s="151"/>
      <c r="U18" s="151">
        <f t="shared" si="1"/>
      </c>
      <c r="V18" s="151"/>
      <c r="W18" s="151"/>
      <c r="X18" s="151"/>
      <c r="Y18" s="151"/>
      <c r="Z18" s="213">
        <f t="shared" si="2"/>
      </c>
      <c r="AA18" s="213"/>
      <c r="AB18" s="213"/>
      <c r="AC18" s="151">
        <f t="shared" si="3"/>
      </c>
      <c r="AD18" s="151"/>
      <c r="AE18" s="151"/>
      <c r="AF18" s="151"/>
      <c r="AG18" s="151"/>
    </row>
    <row r="19" spans="1:33" ht="14.25" customHeight="1">
      <c r="A19" s="26">
        <v>9</v>
      </c>
      <c r="B19" s="294">
        <f t="shared" si="0"/>
      </c>
      <c r="C19" s="294"/>
      <c r="D19" s="294"/>
      <c r="E19" s="294"/>
      <c r="F19" s="294"/>
      <c r="G19" s="294"/>
      <c r="H19" s="294"/>
      <c r="I19" s="294"/>
      <c r="J19" s="294"/>
      <c r="K19" s="151">
        <f t="shared" si="4"/>
      </c>
      <c r="L19" s="151"/>
      <c r="M19" s="151"/>
      <c r="N19" s="151"/>
      <c r="O19" s="151"/>
      <c r="P19" s="151">
        <f t="shared" si="5"/>
      </c>
      <c r="Q19" s="151"/>
      <c r="R19" s="151"/>
      <c r="S19" s="151"/>
      <c r="T19" s="151"/>
      <c r="U19" s="151">
        <f t="shared" si="1"/>
      </c>
      <c r="V19" s="151"/>
      <c r="W19" s="151"/>
      <c r="X19" s="151"/>
      <c r="Y19" s="151"/>
      <c r="Z19" s="213">
        <f t="shared" si="2"/>
      </c>
      <c r="AA19" s="213"/>
      <c r="AB19" s="213"/>
      <c r="AC19" s="151">
        <f t="shared" si="3"/>
      </c>
      <c r="AD19" s="151"/>
      <c r="AE19" s="151"/>
      <c r="AF19" s="151"/>
      <c r="AG19" s="151"/>
    </row>
    <row r="20" spans="1:33" ht="14.25" customHeight="1">
      <c r="A20" s="26">
        <v>10</v>
      </c>
      <c r="B20" s="294">
        <f t="shared" si="0"/>
      </c>
      <c r="C20" s="294"/>
      <c r="D20" s="294"/>
      <c r="E20" s="294"/>
      <c r="F20" s="294"/>
      <c r="G20" s="294"/>
      <c r="H20" s="294"/>
      <c r="I20" s="294"/>
      <c r="J20" s="294"/>
      <c r="K20" s="151">
        <f t="shared" si="4"/>
      </c>
      <c r="L20" s="151"/>
      <c r="M20" s="151"/>
      <c r="N20" s="151"/>
      <c r="O20" s="151"/>
      <c r="P20" s="151">
        <f t="shared" si="5"/>
      </c>
      <c r="Q20" s="151"/>
      <c r="R20" s="151"/>
      <c r="S20" s="151"/>
      <c r="T20" s="151"/>
      <c r="U20" s="151">
        <f t="shared" si="1"/>
      </c>
      <c r="V20" s="151"/>
      <c r="W20" s="151"/>
      <c r="X20" s="151"/>
      <c r="Y20" s="151"/>
      <c r="Z20" s="213">
        <f t="shared" si="2"/>
      </c>
      <c r="AA20" s="213"/>
      <c r="AB20" s="213"/>
      <c r="AC20" s="151">
        <f t="shared" si="3"/>
      </c>
      <c r="AD20" s="151"/>
      <c r="AE20" s="151"/>
      <c r="AF20" s="151"/>
      <c r="AG20" s="151"/>
    </row>
    <row r="21" spans="1:33" ht="14.25" customHeight="1">
      <c r="A21" s="26">
        <v>11</v>
      </c>
      <c r="B21" s="294">
        <f t="shared" si="0"/>
      </c>
      <c r="C21" s="294"/>
      <c r="D21" s="294"/>
      <c r="E21" s="294"/>
      <c r="F21" s="294"/>
      <c r="G21" s="294"/>
      <c r="H21" s="294"/>
      <c r="I21" s="294"/>
      <c r="J21" s="294"/>
      <c r="K21" s="151">
        <f t="shared" si="4"/>
      </c>
      <c r="L21" s="151"/>
      <c r="M21" s="151"/>
      <c r="N21" s="151"/>
      <c r="O21" s="151"/>
      <c r="P21" s="151">
        <f t="shared" si="5"/>
      </c>
      <c r="Q21" s="151"/>
      <c r="R21" s="151"/>
      <c r="S21" s="151"/>
      <c r="T21" s="151"/>
      <c r="U21" s="151">
        <f t="shared" si="1"/>
      </c>
      <c r="V21" s="151"/>
      <c r="W21" s="151"/>
      <c r="X21" s="151"/>
      <c r="Y21" s="151"/>
      <c r="Z21" s="213">
        <f t="shared" si="2"/>
      </c>
      <c r="AA21" s="213"/>
      <c r="AB21" s="213"/>
      <c r="AC21" s="151">
        <f t="shared" si="3"/>
      </c>
      <c r="AD21" s="151"/>
      <c r="AE21" s="151"/>
      <c r="AF21" s="151"/>
      <c r="AG21" s="151"/>
    </row>
    <row r="22" spans="1:33" ht="14.25" customHeight="1">
      <c r="A22" s="26">
        <v>12</v>
      </c>
      <c r="B22" s="294">
        <f t="shared" si="0"/>
      </c>
      <c r="C22" s="294"/>
      <c r="D22" s="294"/>
      <c r="E22" s="294"/>
      <c r="F22" s="294"/>
      <c r="G22" s="294"/>
      <c r="H22" s="294"/>
      <c r="I22" s="294"/>
      <c r="J22" s="294"/>
      <c r="K22" s="151">
        <f t="shared" si="4"/>
      </c>
      <c r="L22" s="151"/>
      <c r="M22" s="151"/>
      <c r="N22" s="151"/>
      <c r="O22" s="151"/>
      <c r="P22" s="151">
        <f t="shared" si="5"/>
      </c>
      <c r="Q22" s="151"/>
      <c r="R22" s="151"/>
      <c r="S22" s="151"/>
      <c r="T22" s="151"/>
      <c r="U22" s="151">
        <f t="shared" si="1"/>
      </c>
      <c r="V22" s="151"/>
      <c r="W22" s="151"/>
      <c r="X22" s="151"/>
      <c r="Y22" s="151"/>
      <c r="Z22" s="213">
        <f t="shared" si="2"/>
      </c>
      <c r="AA22" s="213"/>
      <c r="AB22" s="213"/>
      <c r="AC22" s="151">
        <f t="shared" si="3"/>
      </c>
      <c r="AD22" s="151"/>
      <c r="AE22" s="151"/>
      <c r="AF22" s="151"/>
      <c r="AG22" s="151"/>
    </row>
    <row r="23" spans="1:33" ht="14.25" customHeight="1">
      <c r="A23" s="26">
        <v>13</v>
      </c>
      <c r="B23" s="294">
        <f t="shared" si="0"/>
      </c>
      <c r="C23" s="294"/>
      <c r="D23" s="294"/>
      <c r="E23" s="294"/>
      <c r="F23" s="294"/>
      <c r="G23" s="294"/>
      <c r="H23" s="294"/>
      <c r="I23" s="294"/>
      <c r="J23" s="294"/>
      <c r="K23" s="151">
        <f t="shared" si="4"/>
      </c>
      <c r="L23" s="151"/>
      <c r="M23" s="151"/>
      <c r="N23" s="151"/>
      <c r="O23" s="151"/>
      <c r="P23" s="151">
        <f t="shared" si="5"/>
      </c>
      <c r="Q23" s="151"/>
      <c r="R23" s="151"/>
      <c r="S23" s="151"/>
      <c r="T23" s="151"/>
      <c r="U23" s="151">
        <f t="shared" si="1"/>
      </c>
      <c r="V23" s="151"/>
      <c r="W23" s="151"/>
      <c r="X23" s="151"/>
      <c r="Y23" s="151"/>
      <c r="Z23" s="213">
        <f t="shared" si="2"/>
      </c>
      <c r="AA23" s="213"/>
      <c r="AB23" s="213"/>
      <c r="AC23" s="151">
        <f t="shared" si="3"/>
      </c>
      <c r="AD23" s="151"/>
      <c r="AE23" s="151"/>
      <c r="AF23" s="151"/>
      <c r="AG23" s="151"/>
    </row>
    <row r="24" spans="1:33" ht="14.25" customHeight="1">
      <c r="A24" s="26">
        <v>14</v>
      </c>
      <c r="B24" s="294">
        <f t="shared" si="0"/>
      </c>
      <c r="C24" s="294"/>
      <c r="D24" s="294"/>
      <c r="E24" s="294"/>
      <c r="F24" s="294"/>
      <c r="G24" s="294"/>
      <c r="H24" s="294"/>
      <c r="I24" s="294"/>
      <c r="J24" s="294"/>
      <c r="K24" s="151">
        <f t="shared" si="4"/>
      </c>
      <c r="L24" s="151"/>
      <c r="M24" s="151"/>
      <c r="N24" s="151"/>
      <c r="O24" s="151"/>
      <c r="P24" s="151">
        <f t="shared" si="5"/>
      </c>
      <c r="Q24" s="151"/>
      <c r="R24" s="151"/>
      <c r="S24" s="151"/>
      <c r="T24" s="151"/>
      <c r="U24" s="151">
        <f t="shared" si="1"/>
      </c>
      <c r="V24" s="151"/>
      <c r="W24" s="151"/>
      <c r="X24" s="151"/>
      <c r="Y24" s="151"/>
      <c r="Z24" s="213">
        <f t="shared" si="2"/>
      </c>
      <c r="AA24" s="213"/>
      <c r="AB24" s="213"/>
      <c r="AC24" s="151">
        <f t="shared" si="3"/>
      </c>
      <c r="AD24" s="151"/>
      <c r="AE24" s="151"/>
      <c r="AF24" s="151"/>
      <c r="AG24" s="151"/>
    </row>
    <row r="25" spans="1:33" ht="14.25" customHeight="1">
      <c r="A25" s="26">
        <v>15</v>
      </c>
      <c r="B25" s="294">
        <f t="shared" si="0"/>
      </c>
      <c r="C25" s="294"/>
      <c r="D25" s="294"/>
      <c r="E25" s="294"/>
      <c r="F25" s="294"/>
      <c r="G25" s="294"/>
      <c r="H25" s="294"/>
      <c r="I25" s="294"/>
      <c r="J25" s="294"/>
      <c r="K25" s="151">
        <f t="shared" si="4"/>
      </c>
      <c r="L25" s="151"/>
      <c r="M25" s="151"/>
      <c r="N25" s="151"/>
      <c r="O25" s="151"/>
      <c r="P25" s="151">
        <f t="shared" si="5"/>
      </c>
      <c r="Q25" s="151"/>
      <c r="R25" s="151"/>
      <c r="S25" s="151"/>
      <c r="T25" s="151"/>
      <c r="U25" s="151">
        <f t="shared" si="1"/>
      </c>
      <c r="V25" s="151"/>
      <c r="W25" s="151"/>
      <c r="X25" s="151"/>
      <c r="Y25" s="151"/>
      <c r="Z25" s="213">
        <f t="shared" si="2"/>
      </c>
      <c r="AA25" s="213"/>
      <c r="AB25" s="213"/>
      <c r="AC25" s="151">
        <f t="shared" si="3"/>
      </c>
      <c r="AD25" s="151"/>
      <c r="AE25" s="151"/>
      <c r="AF25" s="151"/>
      <c r="AG25" s="151"/>
    </row>
    <row r="26" spans="2:33" ht="14.25" customHeight="1">
      <c r="B26" s="292" t="s">
        <v>152</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151">
        <f>SUM(AC11:AG25)</f>
        <v>0</v>
      </c>
      <c r="AD26" s="151"/>
      <c r="AE26" s="151"/>
      <c r="AF26" s="151"/>
      <c r="AG26" s="151"/>
    </row>
    <row r="27" spans="2:33" ht="14.25" customHeight="1">
      <c r="B27" s="68" t="s">
        <v>155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0"/>
      <c r="AD27" s="70"/>
      <c r="AE27" s="70"/>
      <c r="AF27" s="70"/>
      <c r="AG27" s="71"/>
    </row>
    <row r="28" spans="2:33" ht="14.25" customHeight="1">
      <c r="B28" s="68"/>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3"/>
      <c r="AD28" s="73"/>
      <c r="AE28" s="73"/>
      <c r="AF28" s="73"/>
      <c r="AG28" s="74"/>
    </row>
    <row r="29" spans="2:33" ht="14.25" customHeight="1">
      <c r="B29" s="68"/>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3"/>
      <c r="AD29" s="73"/>
      <c r="AE29" s="73"/>
      <c r="AF29" s="73"/>
      <c r="AG29" s="74"/>
    </row>
    <row r="30" spans="2:33" ht="14.25" customHeight="1">
      <c r="B30" s="68"/>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3"/>
      <c r="AD30" s="73"/>
      <c r="AE30" s="73"/>
      <c r="AF30" s="73"/>
      <c r="AG30" s="74"/>
    </row>
    <row r="31" spans="2:33" ht="14.25" customHeight="1">
      <c r="B31" s="68"/>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3"/>
      <c r="AD31" s="73"/>
      <c r="AE31" s="73"/>
      <c r="AF31" s="73"/>
      <c r="AG31" s="74"/>
    </row>
    <row r="32" spans="2:33" ht="14.25" customHeight="1">
      <c r="B32" s="68"/>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3"/>
      <c r="AD32" s="73"/>
      <c r="AE32" s="73"/>
      <c r="AF32" s="73"/>
      <c r="AG32" s="74"/>
    </row>
    <row r="33" spans="2:33" ht="14.25" customHeight="1">
      <c r="B33" s="68"/>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3"/>
      <c r="AD33" s="73"/>
      <c r="AE33" s="73"/>
      <c r="AF33" s="73"/>
      <c r="AG33" s="74"/>
    </row>
    <row r="34" spans="2:33" ht="14.25" customHeight="1">
      <c r="B34" s="68"/>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3"/>
      <c r="AD34" s="73"/>
      <c r="AE34" s="73"/>
      <c r="AF34" s="73"/>
      <c r="AG34" s="74"/>
    </row>
    <row r="35" spans="2:33" ht="14.25" customHeight="1">
      <c r="B35" s="68"/>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3"/>
      <c r="AD35" s="73"/>
      <c r="AE35" s="73"/>
      <c r="AF35" s="73"/>
      <c r="AG35" s="74"/>
    </row>
    <row r="36" spans="2:33" ht="14.25" customHeight="1">
      <c r="B36" s="68"/>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3"/>
      <c r="AD36" s="73"/>
      <c r="AE36" s="73"/>
      <c r="AF36" s="73"/>
      <c r="AG36" s="74"/>
    </row>
    <row r="37" spans="2:33" ht="14.25" customHeight="1">
      <c r="B37" s="68"/>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3"/>
      <c r="AD37" s="73"/>
      <c r="AE37" s="73"/>
      <c r="AF37" s="73"/>
      <c r="AG37" s="74"/>
    </row>
    <row r="38" spans="2:33" ht="14.25" customHeight="1">
      <c r="B38" s="68"/>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73"/>
      <c r="AE38" s="73"/>
      <c r="AF38" s="73"/>
      <c r="AG38" s="74"/>
    </row>
    <row r="39" spans="2:33" ht="14.25" customHeight="1">
      <c r="B39" s="68"/>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3"/>
      <c r="AD39" s="73"/>
      <c r="AE39" s="73"/>
      <c r="AF39" s="73"/>
      <c r="AG39" s="74"/>
    </row>
    <row r="40" spans="2:33" ht="14.25" customHeight="1">
      <c r="B40" s="68"/>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73"/>
      <c r="AE40" s="73"/>
      <c r="AF40" s="73"/>
      <c r="AG40" s="74"/>
    </row>
    <row r="41" spans="2:33" ht="14.25" customHeight="1">
      <c r="B41" s="68"/>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3"/>
      <c r="AD41" s="73"/>
      <c r="AE41" s="73"/>
      <c r="AF41" s="73"/>
      <c r="AG41" s="74"/>
    </row>
    <row r="42" spans="2:33" ht="14.25" customHeight="1">
      <c r="B42" s="68"/>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3"/>
      <c r="AD42" s="73"/>
      <c r="AE42" s="73"/>
      <c r="AF42" s="73"/>
      <c r="AG42" s="74"/>
    </row>
    <row r="43" spans="2:33" ht="14.25" customHeight="1">
      <c r="B43" s="68"/>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3"/>
      <c r="AD43" s="73"/>
      <c r="AE43" s="73"/>
      <c r="AF43" s="73"/>
      <c r="AG43" s="74"/>
    </row>
    <row r="44" spans="2:33" ht="14.25" customHeight="1">
      <c r="B44" s="68"/>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3"/>
      <c r="AD44" s="73"/>
      <c r="AE44" s="73"/>
      <c r="AF44" s="73"/>
      <c r="AG44" s="74"/>
    </row>
    <row r="45" spans="2:33" ht="14.25" customHeight="1">
      <c r="B45" s="68"/>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3"/>
      <c r="AD45" s="73"/>
      <c r="AE45" s="73"/>
      <c r="AF45" s="73"/>
      <c r="AG45" s="74"/>
    </row>
    <row r="46" spans="2:33" ht="14.25" customHeight="1">
      <c r="B46" s="68"/>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3"/>
      <c r="AD46" s="73"/>
      <c r="AE46" s="73"/>
      <c r="AF46" s="73"/>
      <c r="AG46" s="74"/>
    </row>
    <row r="47" spans="2:33" ht="14.25" customHeight="1">
      <c r="B47" s="68"/>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c r="AD47" s="73"/>
      <c r="AE47" s="73"/>
      <c r="AF47" s="73"/>
      <c r="AG47" s="74"/>
    </row>
    <row r="48" spans="2:33" ht="14.25" customHeight="1">
      <c r="B48" s="68"/>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3"/>
      <c r="AD48" s="73"/>
      <c r="AE48" s="73"/>
      <c r="AF48" s="73"/>
      <c r="AG48" s="74"/>
    </row>
    <row r="49" spans="2:33" ht="14.25" customHeight="1">
      <c r="B49" s="68"/>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c r="AD49" s="73"/>
      <c r="AE49" s="73"/>
      <c r="AF49" s="73"/>
      <c r="AG49" s="74"/>
    </row>
    <row r="50" spans="2:33" ht="14.25" customHeight="1">
      <c r="B50" s="7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76"/>
    </row>
  </sheetData>
  <sheetProtection/>
  <mergeCells count="104">
    <mergeCell ref="B4:AG4"/>
    <mergeCell ref="K6:O10"/>
    <mergeCell ref="K5:O5"/>
    <mergeCell ref="P5:T5"/>
    <mergeCell ref="P6:T10"/>
    <mergeCell ref="U5:Y5"/>
    <mergeCell ref="U6:Y10"/>
    <mergeCell ref="AC5:AG5"/>
    <mergeCell ref="AC6:AG10"/>
    <mergeCell ref="Z5:AB5"/>
    <mergeCell ref="Z6:AB10"/>
    <mergeCell ref="B5:J10"/>
    <mergeCell ref="B11:J11"/>
    <mergeCell ref="B12:J12"/>
    <mergeCell ref="B13:J13"/>
    <mergeCell ref="B14:J14"/>
    <mergeCell ref="P13:T13"/>
    <mergeCell ref="P12:T12"/>
    <mergeCell ref="U12:Y12"/>
    <mergeCell ref="Z12:AB12"/>
    <mergeCell ref="B23:J23"/>
    <mergeCell ref="B18:J18"/>
    <mergeCell ref="B24:J24"/>
    <mergeCell ref="B21:J21"/>
    <mergeCell ref="B22:J22"/>
    <mergeCell ref="K13:O13"/>
    <mergeCell ref="B19:J19"/>
    <mergeCell ref="B20:J20"/>
    <mergeCell ref="B15:J15"/>
    <mergeCell ref="B16:J16"/>
    <mergeCell ref="B17:J17"/>
    <mergeCell ref="Z15:AB15"/>
    <mergeCell ref="AC15:AG15"/>
    <mergeCell ref="B25:J25"/>
    <mergeCell ref="AC11:AG11"/>
    <mergeCell ref="Z11:AB11"/>
    <mergeCell ref="U11:Y11"/>
    <mergeCell ref="P11:T11"/>
    <mergeCell ref="K11:O11"/>
    <mergeCell ref="K12:O12"/>
    <mergeCell ref="AC12:AG12"/>
    <mergeCell ref="AC13:AG13"/>
    <mergeCell ref="U13:Y13"/>
    <mergeCell ref="Z13:AB13"/>
    <mergeCell ref="Z17:AB17"/>
    <mergeCell ref="AC17:AG17"/>
    <mergeCell ref="K14:O14"/>
    <mergeCell ref="P14:T14"/>
    <mergeCell ref="U14:Y14"/>
    <mergeCell ref="Z14:AB14"/>
    <mergeCell ref="AC14:AG14"/>
    <mergeCell ref="K15:O15"/>
    <mergeCell ref="P15:T15"/>
    <mergeCell ref="U15:Y15"/>
    <mergeCell ref="Z19:AB19"/>
    <mergeCell ref="AC19:AG19"/>
    <mergeCell ref="K16:O16"/>
    <mergeCell ref="P16:T16"/>
    <mergeCell ref="U16:Y16"/>
    <mergeCell ref="Z16:AB16"/>
    <mergeCell ref="AC16:AG16"/>
    <mergeCell ref="K17:O17"/>
    <mergeCell ref="P17:T17"/>
    <mergeCell ref="U17:Y17"/>
    <mergeCell ref="Z21:AB21"/>
    <mergeCell ref="AC21:AG21"/>
    <mergeCell ref="K18:O18"/>
    <mergeCell ref="P18:T18"/>
    <mergeCell ref="U18:Y18"/>
    <mergeCell ref="Z18:AB18"/>
    <mergeCell ref="AC18:AG18"/>
    <mergeCell ref="K19:O19"/>
    <mergeCell ref="P19:T19"/>
    <mergeCell ref="U19:Y19"/>
    <mergeCell ref="Z23:AB23"/>
    <mergeCell ref="AC23:AG23"/>
    <mergeCell ref="K20:O20"/>
    <mergeCell ref="P20:T20"/>
    <mergeCell ref="U20:Y20"/>
    <mergeCell ref="Z20:AB20"/>
    <mergeCell ref="AC20:AG20"/>
    <mergeCell ref="K21:O21"/>
    <mergeCell ref="P21:T21"/>
    <mergeCell ref="U21:Y21"/>
    <mergeCell ref="Z25:AB25"/>
    <mergeCell ref="AC25:AG25"/>
    <mergeCell ref="K22:O22"/>
    <mergeCell ref="P22:T22"/>
    <mergeCell ref="U22:Y22"/>
    <mergeCell ref="Z22:AB22"/>
    <mergeCell ref="AC22:AG22"/>
    <mergeCell ref="K23:O23"/>
    <mergeCell ref="P23:T23"/>
    <mergeCell ref="U23:Y23"/>
    <mergeCell ref="B26:AB26"/>
    <mergeCell ref="AC26:AG26"/>
    <mergeCell ref="K24:O24"/>
    <mergeCell ref="P24:T24"/>
    <mergeCell ref="U24:Y24"/>
    <mergeCell ref="Z24:AB24"/>
    <mergeCell ref="AC24:AG24"/>
    <mergeCell ref="K25:O25"/>
    <mergeCell ref="P25:T25"/>
    <mergeCell ref="U25:Y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ayfa5"/>
  <dimension ref="B2:AG47"/>
  <sheetViews>
    <sheetView showGridLines="0" tabSelected="1" zoomScale="115" zoomScaleNormal="115" zoomScalePageLayoutView="0" workbookViewId="0" topLeftCell="A14">
      <selection activeCell="X44" sqref="X44:AF44"/>
    </sheetView>
  </sheetViews>
  <sheetFormatPr defaultColWidth="9.00390625" defaultRowHeight="12.75"/>
  <cols>
    <col min="1" max="87" width="2.75390625" style="0" customWidth="1"/>
  </cols>
  <sheetData>
    <row r="1" ht="14.25" customHeight="1"/>
    <row r="2" spans="2:33" ht="15.75"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276</v>
      </c>
      <c r="AG2" s="8"/>
    </row>
    <row r="3" spans="2:33" ht="14.25" customHeight="1">
      <c r="B3" s="9"/>
      <c r="C3" s="10" t="s">
        <v>261</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2"/>
    </row>
    <row r="4" spans="2:33" ht="14.25" customHeight="1">
      <c r="B4" s="13"/>
      <c r="C4" s="292" t="s">
        <v>82</v>
      </c>
      <c r="D4" s="293"/>
      <c r="E4" s="293"/>
      <c r="F4" s="293"/>
      <c r="G4" s="293"/>
      <c r="H4" s="293"/>
      <c r="I4" s="293"/>
      <c r="J4" s="293"/>
      <c r="K4" s="293"/>
      <c r="L4" s="293"/>
      <c r="M4" s="293"/>
      <c r="N4" s="293"/>
      <c r="O4" s="293"/>
      <c r="P4" s="293"/>
      <c r="Q4" s="293"/>
      <c r="R4" s="293"/>
      <c r="S4" s="293"/>
      <c r="T4" s="293"/>
      <c r="U4" s="293"/>
      <c r="V4" s="312"/>
      <c r="W4" s="306" t="str">
        <f>IF(ParaBirimi="","",ParaBirimi)</f>
        <v>TL</v>
      </c>
      <c r="X4" s="307"/>
      <c r="Y4" s="307"/>
      <c r="Z4" s="307"/>
      <c r="AA4" s="307"/>
      <c r="AB4" s="308"/>
      <c r="AC4" s="305" t="s">
        <v>85</v>
      </c>
      <c r="AD4" s="305"/>
      <c r="AE4" s="305"/>
      <c r="AF4" s="305"/>
      <c r="AG4" s="14"/>
    </row>
    <row r="5" spans="2:33" ht="14.25" customHeight="1">
      <c r="B5" s="13"/>
      <c r="C5" s="267" t="s">
        <v>141</v>
      </c>
      <c r="D5" s="268"/>
      <c r="E5" s="268"/>
      <c r="F5" s="268"/>
      <c r="G5" s="268"/>
      <c r="H5" s="268"/>
      <c r="I5" s="268"/>
      <c r="J5" s="268"/>
      <c r="K5" s="268"/>
      <c r="L5" s="268"/>
      <c r="M5" s="268"/>
      <c r="N5" s="268"/>
      <c r="O5" s="268"/>
      <c r="P5" s="268"/>
      <c r="Q5" s="268"/>
      <c r="R5" s="268"/>
      <c r="S5" s="268"/>
      <c r="T5" s="268"/>
      <c r="U5" s="268"/>
      <c r="V5" s="269"/>
      <c r="W5" s="309">
        <f>IF('Proje Bilgileri'!Y160="","",'Proje Bilgileri'!Y160)</f>
      </c>
      <c r="X5" s="310"/>
      <c r="Y5" s="310"/>
      <c r="Z5" s="310"/>
      <c r="AA5" s="310"/>
      <c r="AB5" s="311"/>
      <c r="AC5" s="298">
        <f>IF('Proje Bilgileri'!AF160="","",'Proje Bilgileri'!AF160)</f>
      </c>
      <c r="AD5" s="298"/>
      <c r="AE5" s="298"/>
      <c r="AF5" s="298"/>
      <c r="AG5" s="14"/>
    </row>
    <row r="6" spans="2:33" ht="14.25" customHeight="1">
      <c r="B6" s="13"/>
      <c r="C6" s="267" t="s">
        <v>142</v>
      </c>
      <c r="D6" s="268"/>
      <c r="E6" s="268"/>
      <c r="F6" s="268"/>
      <c r="G6" s="268"/>
      <c r="H6" s="268"/>
      <c r="I6" s="268"/>
      <c r="J6" s="268"/>
      <c r="K6" s="268"/>
      <c r="L6" s="268"/>
      <c r="M6" s="268"/>
      <c r="N6" s="268"/>
      <c r="O6" s="268"/>
      <c r="P6" s="268"/>
      <c r="Q6" s="268"/>
      <c r="R6" s="268"/>
      <c r="S6" s="268"/>
      <c r="T6" s="268"/>
      <c r="U6" s="268"/>
      <c r="V6" s="269"/>
      <c r="W6" s="309">
        <f>IF('Proje Bilgileri'!Y161="","",'Proje Bilgileri'!Y161)</f>
      </c>
      <c r="X6" s="310"/>
      <c r="Y6" s="310"/>
      <c r="Z6" s="310"/>
      <c r="AA6" s="310"/>
      <c r="AB6" s="311"/>
      <c r="AC6" s="298">
        <f>IF('Proje Bilgileri'!AF161="","",'Proje Bilgileri'!AF161)</f>
      </c>
      <c r="AD6" s="298"/>
      <c r="AE6" s="298"/>
      <c r="AF6" s="298"/>
      <c r="AG6" s="14"/>
    </row>
    <row r="7" spans="2:33" ht="14.25" customHeight="1">
      <c r="B7" s="13"/>
      <c r="C7" s="267" t="s">
        <v>144</v>
      </c>
      <c r="D7" s="268"/>
      <c r="E7" s="268"/>
      <c r="F7" s="268"/>
      <c r="G7" s="268"/>
      <c r="H7" s="268"/>
      <c r="I7" s="268"/>
      <c r="J7" s="268"/>
      <c r="K7" s="268"/>
      <c r="L7" s="268"/>
      <c r="M7" s="268"/>
      <c r="N7" s="268"/>
      <c r="O7" s="268"/>
      <c r="P7" s="268"/>
      <c r="Q7" s="268"/>
      <c r="R7" s="268"/>
      <c r="S7" s="268"/>
      <c r="T7" s="268"/>
      <c r="U7" s="268"/>
      <c r="V7" s="269"/>
      <c r="W7" s="309">
        <f>IF('Proje Bilgileri'!Y162="","",'Proje Bilgileri'!Y162)</f>
        <v>0</v>
      </c>
      <c r="X7" s="310"/>
      <c r="Y7" s="310"/>
      <c r="Z7" s="310"/>
      <c r="AA7" s="310"/>
      <c r="AB7" s="311"/>
      <c r="AC7" s="298">
        <f>IF('Proje Bilgileri'!AF162="","",'Proje Bilgileri'!AF162)</f>
      </c>
      <c r="AD7" s="298"/>
      <c r="AE7" s="298"/>
      <c r="AF7" s="298"/>
      <c r="AG7" s="14"/>
    </row>
    <row r="8" spans="2:33" ht="14.25" customHeight="1">
      <c r="B8" s="13"/>
      <c r="C8" s="267" t="s">
        <v>143</v>
      </c>
      <c r="D8" s="268"/>
      <c r="E8" s="268"/>
      <c r="F8" s="268"/>
      <c r="G8" s="268"/>
      <c r="H8" s="268"/>
      <c r="I8" s="268"/>
      <c r="J8" s="268"/>
      <c r="K8" s="268"/>
      <c r="L8" s="268"/>
      <c r="M8" s="268"/>
      <c r="N8" s="268"/>
      <c r="O8" s="268"/>
      <c r="P8" s="268"/>
      <c r="Q8" s="268"/>
      <c r="R8" s="268"/>
      <c r="S8" s="268"/>
      <c r="T8" s="268"/>
      <c r="U8" s="268"/>
      <c r="V8" s="269"/>
      <c r="W8" s="309">
        <f>IF('Proje Bilgileri'!Y163="","",'Proje Bilgileri'!Y163)</f>
        <v>0</v>
      </c>
      <c r="X8" s="310"/>
      <c r="Y8" s="310"/>
      <c r="Z8" s="310"/>
      <c r="AA8" s="310"/>
      <c r="AB8" s="311"/>
      <c r="AC8" s="298">
        <f>IF('Proje Bilgileri'!AF163="","",'Proje Bilgileri'!AF163)</f>
      </c>
      <c r="AD8" s="298"/>
      <c r="AE8" s="298"/>
      <c r="AF8" s="298"/>
      <c r="AG8" s="14"/>
    </row>
    <row r="9" spans="2:33" ht="14.25" customHeight="1">
      <c r="B9" s="13"/>
      <c r="C9" s="267" t="s">
        <v>145</v>
      </c>
      <c r="D9" s="268"/>
      <c r="E9" s="268"/>
      <c r="F9" s="268"/>
      <c r="G9" s="268"/>
      <c r="H9" s="268"/>
      <c r="I9" s="268"/>
      <c r="J9" s="268"/>
      <c r="K9" s="268"/>
      <c r="L9" s="268"/>
      <c r="M9" s="268"/>
      <c r="N9" s="268"/>
      <c r="O9" s="268"/>
      <c r="P9" s="268"/>
      <c r="Q9" s="268"/>
      <c r="R9" s="268"/>
      <c r="S9" s="268"/>
      <c r="T9" s="268"/>
      <c r="U9" s="268"/>
      <c r="V9" s="269"/>
      <c r="W9" s="309">
        <f>IF('Proje Bilgileri'!Y164="","",'Proje Bilgileri'!Y164)</f>
      </c>
      <c r="X9" s="310"/>
      <c r="Y9" s="310"/>
      <c r="Z9" s="310"/>
      <c r="AA9" s="310"/>
      <c r="AB9" s="311"/>
      <c r="AC9" s="298">
        <f>IF('Proje Bilgileri'!AF164="","",'Proje Bilgileri'!AF164)</f>
      </c>
      <c r="AD9" s="298"/>
      <c r="AE9" s="298"/>
      <c r="AF9" s="298"/>
      <c r="AG9" s="14"/>
    </row>
    <row r="10" spans="2:33" ht="14.25" customHeight="1">
      <c r="B10" s="13"/>
      <c r="C10" s="267" t="s">
        <v>146</v>
      </c>
      <c r="D10" s="268"/>
      <c r="E10" s="268"/>
      <c r="F10" s="268"/>
      <c r="G10" s="268"/>
      <c r="H10" s="268"/>
      <c r="I10" s="268"/>
      <c r="J10" s="268"/>
      <c r="K10" s="268"/>
      <c r="L10" s="268"/>
      <c r="M10" s="268"/>
      <c r="N10" s="268"/>
      <c r="O10" s="268"/>
      <c r="P10" s="268"/>
      <c r="Q10" s="268"/>
      <c r="R10" s="268"/>
      <c r="S10" s="268"/>
      <c r="T10" s="268"/>
      <c r="U10" s="268"/>
      <c r="V10" s="269"/>
      <c r="W10" s="309">
        <f>IF('Proje Bilgileri'!Y165="","",'Proje Bilgileri'!Y165)</f>
      </c>
      <c r="X10" s="310"/>
      <c r="Y10" s="310"/>
      <c r="Z10" s="310"/>
      <c r="AA10" s="310"/>
      <c r="AB10" s="311"/>
      <c r="AC10" s="298">
        <f>IF('Proje Bilgileri'!AF165="","",'Proje Bilgileri'!AF165)</f>
      </c>
      <c r="AD10" s="298"/>
      <c r="AE10" s="298"/>
      <c r="AF10" s="298"/>
      <c r="AG10" s="14"/>
    </row>
    <row r="11" spans="2:33" ht="14.25" customHeight="1">
      <c r="B11" s="13"/>
      <c r="C11" s="299" t="s">
        <v>196</v>
      </c>
      <c r="D11" s="300"/>
      <c r="E11" s="300"/>
      <c r="F11" s="300"/>
      <c r="G11" s="300"/>
      <c r="H11" s="300"/>
      <c r="I11" s="300"/>
      <c r="J11" s="300"/>
      <c r="K11" s="300"/>
      <c r="L11" s="300"/>
      <c r="M11" s="300"/>
      <c r="N11" s="300"/>
      <c r="O11" s="300"/>
      <c r="P11" s="300"/>
      <c r="Q11" s="300"/>
      <c r="R11" s="300"/>
      <c r="S11" s="300"/>
      <c r="T11" s="300"/>
      <c r="U11" s="300"/>
      <c r="V11" s="301"/>
      <c r="W11" s="309">
        <f>IF('Proje Bilgileri'!Y166="","",'Proje Bilgileri'!Y166)</f>
        <v>0</v>
      </c>
      <c r="X11" s="310"/>
      <c r="Y11" s="310"/>
      <c r="Z11" s="310"/>
      <c r="AA11" s="310"/>
      <c r="AB11" s="311"/>
      <c r="AC11" s="298">
        <f>IF('Proje Bilgileri'!AF166="","",'Proje Bilgileri'!AF166)</f>
      </c>
      <c r="AD11" s="298"/>
      <c r="AE11" s="298"/>
      <c r="AF11" s="298"/>
      <c r="AG11" s="14"/>
    </row>
    <row r="12" spans="2:33" ht="14.25" customHeight="1">
      <c r="B12" s="13"/>
      <c r="C12" s="299" t="s">
        <v>259</v>
      </c>
      <c r="D12" s="300"/>
      <c r="E12" s="300"/>
      <c r="F12" s="300"/>
      <c r="G12" s="300"/>
      <c r="H12" s="300"/>
      <c r="I12" s="300"/>
      <c r="J12" s="300"/>
      <c r="K12" s="300"/>
      <c r="L12" s="300"/>
      <c r="M12" s="300"/>
      <c r="N12" s="300"/>
      <c r="O12" s="300"/>
      <c r="P12" s="300"/>
      <c r="Q12" s="300"/>
      <c r="R12" s="300"/>
      <c r="S12" s="300"/>
      <c r="T12" s="300"/>
      <c r="U12" s="300"/>
      <c r="V12" s="301"/>
      <c r="W12" s="309">
        <f>IF('Proje Bilgileri'!Y167="","",'Proje Bilgileri'!Y167)</f>
        <v>0</v>
      </c>
      <c r="X12" s="310"/>
      <c r="Y12" s="310"/>
      <c r="Z12" s="310"/>
      <c r="AA12" s="310"/>
      <c r="AB12" s="311"/>
      <c r="AC12" s="298">
        <f>IF('Proje Bilgileri'!AF167="","",'Proje Bilgileri'!AF167)</f>
      </c>
      <c r="AD12" s="298"/>
      <c r="AE12" s="298"/>
      <c r="AF12" s="298"/>
      <c r="AG12" s="14"/>
    </row>
    <row r="13" spans="2:33" ht="14.25" customHeight="1">
      <c r="B13" s="13"/>
      <c r="C13" s="302" t="s">
        <v>148</v>
      </c>
      <c r="D13" s="303"/>
      <c r="E13" s="303"/>
      <c r="F13" s="303"/>
      <c r="G13" s="303"/>
      <c r="H13" s="303"/>
      <c r="I13" s="303"/>
      <c r="J13" s="303"/>
      <c r="K13" s="303"/>
      <c r="L13" s="303"/>
      <c r="M13" s="303"/>
      <c r="N13" s="303"/>
      <c r="O13" s="303"/>
      <c r="P13" s="303"/>
      <c r="Q13" s="303"/>
      <c r="R13" s="303"/>
      <c r="S13" s="303"/>
      <c r="T13" s="303"/>
      <c r="U13" s="303"/>
      <c r="V13" s="304"/>
      <c r="W13" s="309">
        <f>IF('Proje Bilgileri'!Y168="","",'Proje Bilgileri'!Y168)</f>
        <v>0</v>
      </c>
      <c r="X13" s="310"/>
      <c r="Y13" s="310"/>
      <c r="Z13" s="310"/>
      <c r="AA13" s="310"/>
      <c r="AB13" s="311"/>
      <c r="AC13" s="298">
        <f>IF('Proje Bilgileri'!AF168="","",'Proje Bilgileri'!AF168)</f>
      </c>
      <c r="AD13" s="298"/>
      <c r="AE13" s="298"/>
      <c r="AF13" s="298"/>
      <c r="AG13" s="14"/>
    </row>
    <row r="14" spans="2:33" ht="14.25" customHeight="1">
      <c r="B14" s="13"/>
      <c r="C14" s="267" t="s">
        <v>272</v>
      </c>
      <c r="D14" s="268"/>
      <c r="E14" s="268"/>
      <c r="F14" s="268"/>
      <c r="G14" s="268"/>
      <c r="H14" s="268"/>
      <c r="I14" s="268"/>
      <c r="J14" s="268"/>
      <c r="K14" s="268"/>
      <c r="L14" s="268"/>
      <c r="M14" s="268"/>
      <c r="N14" s="268"/>
      <c r="O14" s="268"/>
      <c r="P14" s="268"/>
      <c r="Q14" s="268"/>
      <c r="R14" s="268"/>
      <c r="S14" s="268"/>
      <c r="T14" s="268"/>
      <c r="U14" s="268"/>
      <c r="V14" s="269"/>
      <c r="W14" s="309">
        <f>IF('Proje Bilgileri'!Y169="","",'Proje Bilgileri'!Y169)</f>
        <v>0</v>
      </c>
      <c r="X14" s="310"/>
      <c r="Y14" s="310"/>
      <c r="Z14" s="310"/>
      <c r="AA14" s="310"/>
      <c r="AB14" s="311"/>
      <c r="AC14" s="298">
        <f>IF('Proje Bilgileri'!AF169="","",'Proje Bilgileri'!AF169)</f>
      </c>
      <c r="AD14" s="298"/>
      <c r="AE14" s="298"/>
      <c r="AF14" s="298"/>
      <c r="AG14" s="14"/>
    </row>
    <row r="15" spans="2:33" ht="14.25" customHeight="1">
      <c r="B15" s="13"/>
      <c r="C15" s="267" t="s">
        <v>273</v>
      </c>
      <c r="D15" s="268"/>
      <c r="E15" s="268"/>
      <c r="F15" s="268"/>
      <c r="G15" s="268"/>
      <c r="H15" s="268"/>
      <c r="I15" s="268"/>
      <c r="J15" s="268"/>
      <c r="K15" s="268"/>
      <c r="L15" s="268"/>
      <c r="M15" s="268"/>
      <c r="N15" s="268"/>
      <c r="O15" s="268"/>
      <c r="P15" s="268"/>
      <c r="Q15" s="268"/>
      <c r="R15" s="268"/>
      <c r="S15" s="268"/>
      <c r="T15" s="268"/>
      <c r="U15" s="268"/>
      <c r="V15" s="269"/>
      <c r="W15" s="309">
        <f>IF('Proje Bilgileri'!Y170="","",'Proje Bilgileri'!Y170)</f>
        <v>0</v>
      </c>
      <c r="X15" s="310"/>
      <c r="Y15" s="310"/>
      <c r="Z15" s="310"/>
      <c r="AA15" s="310"/>
      <c r="AB15" s="311"/>
      <c r="AC15" s="298">
        <f>IF('Proje Bilgileri'!AF170="","",'Proje Bilgileri'!AF170)</f>
      </c>
      <c r="AD15" s="298"/>
      <c r="AE15" s="298"/>
      <c r="AF15" s="298"/>
      <c r="AG15" s="14"/>
    </row>
    <row r="16" spans="2:33" ht="14.25" customHeight="1">
      <c r="B16" s="13"/>
      <c r="C16" s="267" t="s">
        <v>274</v>
      </c>
      <c r="D16" s="268"/>
      <c r="E16" s="268"/>
      <c r="F16" s="268"/>
      <c r="G16" s="268"/>
      <c r="H16" s="268"/>
      <c r="I16" s="268"/>
      <c r="J16" s="268"/>
      <c r="K16" s="268"/>
      <c r="L16" s="268"/>
      <c r="M16" s="268"/>
      <c r="N16" s="268"/>
      <c r="O16" s="268"/>
      <c r="P16" s="268"/>
      <c r="Q16" s="268"/>
      <c r="R16" s="268"/>
      <c r="S16" s="268"/>
      <c r="T16" s="268"/>
      <c r="U16" s="268"/>
      <c r="V16" s="269"/>
      <c r="W16" s="309">
        <f>IF('Proje Bilgileri'!Y171="","",'Proje Bilgileri'!Y171)</f>
        <v>0</v>
      </c>
      <c r="X16" s="310"/>
      <c r="Y16" s="310"/>
      <c r="Z16" s="310"/>
      <c r="AA16" s="310"/>
      <c r="AB16" s="311"/>
      <c r="AC16" s="298">
        <f>IF('Proje Bilgileri'!AF171="","",'Proje Bilgileri'!AF171)</f>
      </c>
      <c r="AD16" s="298"/>
      <c r="AE16" s="298"/>
      <c r="AF16" s="298"/>
      <c r="AG16" s="14"/>
    </row>
    <row r="17" spans="2:33" ht="14.25" customHeight="1">
      <c r="B17" s="13"/>
      <c r="C17" s="267" t="s">
        <v>275</v>
      </c>
      <c r="D17" s="268"/>
      <c r="E17" s="268"/>
      <c r="F17" s="268"/>
      <c r="G17" s="268"/>
      <c r="H17" s="268"/>
      <c r="I17" s="268"/>
      <c r="J17" s="268"/>
      <c r="K17" s="268"/>
      <c r="L17" s="268"/>
      <c r="M17" s="268"/>
      <c r="N17" s="268"/>
      <c r="O17" s="268"/>
      <c r="P17" s="268"/>
      <c r="Q17" s="268"/>
      <c r="R17" s="268"/>
      <c r="S17" s="268"/>
      <c r="T17" s="268"/>
      <c r="U17" s="268"/>
      <c r="V17" s="269"/>
      <c r="W17" s="309">
        <f>IF('Proje Bilgileri'!Y172="","",'Proje Bilgileri'!Y172)</f>
        <v>0</v>
      </c>
      <c r="X17" s="310"/>
      <c r="Y17" s="310"/>
      <c r="Z17" s="310"/>
      <c r="AA17" s="310"/>
      <c r="AB17" s="311"/>
      <c r="AC17" s="298">
        <f>IF('Proje Bilgileri'!AF172="","",'Proje Bilgileri'!AF172)</f>
      </c>
      <c r="AD17" s="298"/>
      <c r="AE17" s="298"/>
      <c r="AF17" s="298"/>
      <c r="AG17" s="14"/>
    </row>
    <row r="18" spans="2:33" ht="14.25" customHeight="1">
      <c r="B18" s="13"/>
      <c r="C18" s="267" t="s">
        <v>253</v>
      </c>
      <c r="D18" s="268"/>
      <c r="E18" s="268"/>
      <c r="F18" s="268"/>
      <c r="G18" s="268"/>
      <c r="H18" s="268"/>
      <c r="I18" s="268"/>
      <c r="J18" s="268"/>
      <c r="K18" s="268"/>
      <c r="L18" s="268"/>
      <c r="M18" s="268"/>
      <c r="N18" s="268"/>
      <c r="O18" s="268"/>
      <c r="P18" s="268"/>
      <c r="Q18" s="268"/>
      <c r="R18" s="268"/>
      <c r="S18" s="268"/>
      <c r="T18" s="268"/>
      <c r="U18" s="268"/>
      <c r="V18" s="269"/>
      <c r="W18" s="309">
        <f>IF('Proje Bilgileri'!Y173="","",'Proje Bilgileri'!Y173)</f>
        <v>0</v>
      </c>
      <c r="X18" s="310"/>
      <c r="Y18" s="310"/>
      <c r="Z18" s="310"/>
      <c r="AA18" s="310"/>
      <c r="AB18" s="311"/>
      <c r="AC18" s="298">
        <f>IF('Proje Bilgileri'!AF173="","",'Proje Bilgileri'!AF173)</f>
      </c>
      <c r="AD18" s="298"/>
      <c r="AE18" s="298"/>
      <c r="AF18" s="298"/>
      <c r="AG18" s="14"/>
    </row>
    <row r="19" spans="2:33" ht="14.25" customHeight="1">
      <c r="B19" s="13"/>
      <c r="C19" s="299" t="s">
        <v>256</v>
      </c>
      <c r="D19" s="300"/>
      <c r="E19" s="300"/>
      <c r="F19" s="300"/>
      <c r="G19" s="300"/>
      <c r="H19" s="300"/>
      <c r="I19" s="300"/>
      <c r="J19" s="300"/>
      <c r="K19" s="300"/>
      <c r="L19" s="300"/>
      <c r="M19" s="300"/>
      <c r="N19" s="300"/>
      <c r="O19" s="300"/>
      <c r="P19" s="300"/>
      <c r="Q19" s="300"/>
      <c r="R19" s="300"/>
      <c r="S19" s="300"/>
      <c r="T19" s="300"/>
      <c r="U19" s="300"/>
      <c r="V19" s="301"/>
      <c r="W19" s="309">
        <f>IF('Proje Bilgileri'!Y174="","",'Proje Bilgileri'!Y174)</f>
        <v>0</v>
      </c>
      <c r="X19" s="310"/>
      <c r="Y19" s="310"/>
      <c r="Z19" s="310"/>
      <c r="AA19" s="310"/>
      <c r="AB19" s="311"/>
      <c r="AC19" s="298">
        <f>IF('Proje Bilgileri'!AF174="","",'Proje Bilgileri'!AF174)</f>
      </c>
      <c r="AD19" s="298"/>
      <c r="AE19" s="298"/>
      <c r="AF19" s="298"/>
      <c r="AG19" s="14"/>
    </row>
    <row r="20" spans="2:33" ht="14.25" customHeight="1">
      <c r="B20" s="13"/>
      <c r="C20" s="318" t="str">
        <f>"K.D.V. ("&amp;IF(KDV="Muaf","Muaf)",IF(KDV=8%,"%8)","%18)"))</f>
        <v>K.D.V. (%18)</v>
      </c>
      <c r="D20" s="319"/>
      <c r="E20" s="319"/>
      <c r="F20" s="319"/>
      <c r="G20" s="319"/>
      <c r="H20" s="319"/>
      <c r="I20" s="319"/>
      <c r="J20" s="319"/>
      <c r="K20" s="319"/>
      <c r="L20" s="319"/>
      <c r="M20" s="319"/>
      <c r="N20" s="319"/>
      <c r="O20" s="319"/>
      <c r="P20" s="319"/>
      <c r="Q20" s="319"/>
      <c r="R20" s="319"/>
      <c r="S20" s="319"/>
      <c r="T20" s="319"/>
      <c r="U20" s="319"/>
      <c r="V20" s="110"/>
      <c r="W20" s="309">
        <f>IF(KDV="Muaf",0,'Proje Bilgileri'!Y175)</f>
        <v>0</v>
      </c>
      <c r="X20" s="310"/>
      <c r="Y20" s="310"/>
      <c r="Z20" s="310"/>
      <c r="AA20" s="310"/>
      <c r="AB20" s="311"/>
      <c r="AC20" s="320"/>
      <c r="AD20" s="321"/>
      <c r="AE20" s="321"/>
      <c r="AF20" s="322"/>
      <c r="AG20" s="14"/>
    </row>
    <row r="21" spans="2:33" ht="15.75" customHeight="1">
      <c r="B21" s="13"/>
      <c r="C21" s="299" t="s">
        <v>255</v>
      </c>
      <c r="D21" s="300"/>
      <c r="E21" s="300"/>
      <c r="F21" s="300"/>
      <c r="G21" s="300"/>
      <c r="H21" s="300"/>
      <c r="I21" s="300"/>
      <c r="J21" s="300"/>
      <c r="K21" s="300"/>
      <c r="L21" s="300"/>
      <c r="M21" s="300"/>
      <c r="N21" s="300"/>
      <c r="O21" s="300"/>
      <c r="P21" s="300"/>
      <c r="Q21" s="300"/>
      <c r="R21" s="300"/>
      <c r="S21" s="300"/>
      <c r="T21" s="300"/>
      <c r="U21" s="300"/>
      <c r="V21" s="301"/>
      <c r="W21" s="309">
        <f>IF('Proje Bilgileri'!Y176="","",'Proje Bilgileri'!Y176)</f>
        <v>0</v>
      </c>
      <c r="X21" s="310"/>
      <c r="Y21" s="310"/>
      <c r="Z21" s="310"/>
      <c r="AA21" s="310"/>
      <c r="AB21" s="311"/>
      <c r="AC21" s="315"/>
      <c r="AD21" s="315"/>
      <c r="AE21" s="315"/>
      <c r="AF21" s="315"/>
      <c r="AG21" s="14"/>
    </row>
    <row r="22" spans="2:33" ht="15.75" customHeight="1">
      <c r="B22" s="13"/>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4"/>
    </row>
    <row r="23" spans="2:33" ht="15.75" customHeight="1">
      <c r="B23" s="13"/>
      <c r="C23" s="25" t="s">
        <v>107</v>
      </c>
      <c r="D23" s="15"/>
      <c r="E23" s="15"/>
      <c r="F23" s="15"/>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4"/>
    </row>
    <row r="24" spans="2:33" ht="15.75">
      <c r="B24" s="13"/>
      <c r="C24" s="313" t="s">
        <v>254</v>
      </c>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14"/>
    </row>
    <row r="25" spans="2:33" ht="15.75">
      <c r="B25" s="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14"/>
    </row>
    <row r="26" spans="2:33" ht="15.75">
      <c r="B26" s="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14"/>
    </row>
    <row r="27" spans="2:33" ht="15.75">
      <c r="B27" s="13"/>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4"/>
    </row>
    <row r="28" spans="2:33" ht="15.75">
      <c r="B28" s="13"/>
      <c r="C28" s="25" t="s">
        <v>108</v>
      </c>
      <c r="D28" s="15"/>
      <c r="E28" s="15"/>
      <c r="F28" s="15"/>
      <c r="G28" s="15"/>
      <c r="H28" s="15"/>
      <c r="I28" s="15"/>
      <c r="J28" s="15"/>
      <c r="K28" s="15"/>
      <c r="L28" s="15"/>
      <c r="M28" s="18"/>
      <c r="N28" s="18"/>
      <c r="O28" s="18"/>
      <c r="P28" s="18"/>
      <c r="Q28" s="18"/>
      <c r="R28" s="18"/>
      <c r="S28" s="18"/>
      <c r="T28" s="18"/>
      <c r="U28" s="15"/>
      <c r="V28" s="15"/>
      <c r="W28" s="15"/>
      <c r="X28" s="15"/>
      <c r="Y28" s="15"/>
      <c r="Z28" s="15"/>
      <c r="AA28" s="15"/>
      <c r="AB28" s="15"/>
      <c r="AC28" s="15"/>
      <c r="AD28" s="15"/>
      <c r="AE28" s="15"/>
      <c r="AF28" s="15"/>
      <c r="AG28" s="14"/>
    </row>
    <row r="29" spans="2:33" ht="15.75">
      <c r="B29" s="13"/>
      <c r="C29" s="313" t="s">
        <v>284</v>
      </c>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14"/>
    </row>
    <row r="30" spans="2:33" ht="15.75">
      <c r="B30" s="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14"/>
    </row>
    <row r="31" spans="2:33" ht="15.75">
      <c r="B31" s="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14"/>
    </row>
    <row r="32" spans="2:33" ht="15.75">
      <c r="B32" s="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14"/>
    </row>
    <row r="33" spans="2:33" ht="15.75">
      <c r="B33" s="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14"/>
    </row>
    <row r="34" spans="2:33" ht="15.75">
      <c r="B34" s="13"/>
      <c r="C34" s="15"/>
      <c r="D34" s="15"/>
      <c r="E34" s="15"/>
      <c r="F34" s="15"/>
      <c r="G34" s="15"/>
      <c r="H34" s="15"/>
      <c r="I34" s="15"/>
      <c r="J34" s="15"/>
      <c r="K34" s="15"/>
      <c r="L34" s="15"/>
      <c r="M34" s="15"/>
      <c r="N34" s="15"/>
      <c r="O34" s="15"/>
      <c r="P34" s="15"/>
      <c r="Q34" s="15"/>
      <c r="R34" s="15"/>
      <c r="S34" s="15"/>
      <c r="T34" s="15"/>
      <c r="U34" s="15"/>
      <c r="V34" s="15"/>
      <c r="W34" s="15"/>
      <c r="X34" s="15"/>
      <c r="Y34" s="15"/>
      <c r="Z34" s="15"/>
      <c r="AA34" s="18"/>
      <c r="AB34" s="18"/>
      <c r="AC34" s="18"/>
      <c r="AD34" s="18"/>
      <c r="AE34" s="18"/>
      <c r="AF34" s="18"/>
      <c r="AG34" s="14"/>
    </row>
    <row r="35" spans="2:33" ht="15.75" customHeight="1">
      <c r="B35" s="13"/>
      <c r="C35" s="25" t="s">
        <v>109</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4"/>
    </row>
    <row r="36" spans="2:33" ht="15.75">
      <c r="B36" s="13"/>
      <c r="C36" s="313" t="str">
        <f>"Bu araştırma ile ilgili olarak tarihi, türü ve adedi proje sozleşme dökümanında belirtilen raporlar Proje Yöneticisinin sorumluluğu altında Proje Grubu tarafından hazırlanır ve "&amp;IF(RaporKurum="","..................................................................",RaporKurum)&amp;"'a teslim edilmek üzere Araştırma Geliştirme ve Uygulama Döner Sermaye İşletmesi Müdürlüğüne gönderilir."</f>
        <v>Bu araştırma ile ilgili olarak tarihi, türü ve adedi proje sozleşme dökümanında belirtilen raporlar Proje Yöneticisinin sorumluluğu altında Proje Grubu tarafından hazırlanır ve ..................................................................'a teslim edilmek üzere Araştırma Geliştirme ve Uygulama Döner Sermaye İşletmesi Müdürlüğüne gönderilir.</v>
      </c>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14"/>
    </row>
    <row r="37" spans="2:33" ht="15.75">
      <c r="B37" s="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14"/>
    </row>
    <row r="38" spans="2:33" ht="15.75">
      <c r="B38" s="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14"/>
    </row>
    <row r="39" spans="2:33" ht="15.75">
      <c r="B39" s="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14"/>
    </row>
    <row r="40" spans="2:33" ht="15.75">
      <c r="B40" s="13"/>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14"/>
    </row>
    <row r="41" spans="2:33" ht="15.75">
      <c r="B41" s="13"/>
      <c r="C41" s="314" t="str">
        <f>"Bu taahhütname "&amp;IF(TanzimTarihi="","",TEXT(TanzimTarihi,"GG.AA.YYYY"))&amp;"  iki nüsha olarak taraflarca tanzim ve imza edilmiştir."</f>
        <v>Bu taahhütname   iki nüsha olarak taraflarca tanzim ve imza edilmiştir.</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14"/>
    </row>
    <row r="42" spans="2:33" ht="15.75">
      <c r="B42" s="13"/>
      <c r="C42" s="121" t="s">
        <v>279</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14"/>
    </row>
    <row r="43" spans="2:33" ht="15.75">
      <c r="B43" s="13"/>
      <c r="C43" s="20" t="s">
        <v>97</v>
      </c>
      <c r="D43" s="16"/>
      <c r="E43" s="16"/>
      <c r="F43" s="16"/>
      <c r="G43" s="16"/>
      <c r="H43" s="16"/>
      <c r="I43" s="16"/>
      <c r="J43" s="16"/>
      <c r="K43" s="16"/>
      <c r="L43" s="16"/>
      <c r="M43" s="16"/>
      <c r="N43" s="16"/>
      <c r="O43" s="16"/>
      <c r="P43" s="16"/>
      <c r="Q43" s="16"/>
      <c r="R43" s="16"/>
      <c r="S43" s="16"/>
      <c r="T43" s="16"/>
      <c r="U43" s="16"/>
      <c r="V43" s="16"/>
      <c r="W43" s="15"/>
      <c r="X43" s="21" t="s">
        <v>263</v>
      </c>
      <c r="Y43" s="15"/>
      <c r="Z43" s="15"/>
      <c r="AA43" s="15"/>
      <c r="AB43" s="15"/>
      <c r="AC43" s="15"/>
      <c r="AD43" s="15"/>
      <c r="AE43" s="15"/>
      <c r="AF43" s="66"/>
      <c r="AG43" s="14"/>
    </row>
    <row r="44" spans="2:33" ht="15.75">
      <c r="B44" s="13"/>
      <c r="C44" s="17" t="str">
        <f>IF(PY1_Unvan="","",PY1_Unvan)&amp;" "&amp;IF(PY1_Ad="","",PROPER(PY1_Ad))&amp;" "&amp;IF(PY1_Soyad="","",UPPER(PY1_Soyad))</f>
        <v>  </v>
      </c>
      <c r="D44" s="16"/>
      <c r="E44" s="16"/>
      <c r="F44" s="16"/>
      <c r="G44" s="16"/>
      <c r="H44" s="16"/>
      <c r="I44" s="16"/>
      <c r="J44" s="16"/>
      <c r="K44" s="16"/>
      <c r="L44" s="16"/>
      <c r="M44" s="16"/>
      <c r="N44" s="16"/>
      <c r="O44" s="16"/>
      <c r="P44" s="16"/>
      <c r="Q44" s="16"/>
      <c r="R44" s="16"/>
      <c r="S44" s="16"/>
      <c r="T44" s="16"/>
      <c r="U44" s="16"/>
      <c r="V44" s="16"/>
      <c r="W44" s="15"/>
      <c r="X44" s="316" t="s">
        <v>289</v>
      </c>
      <c r="Y44" s="316"/>
      <c r="Z44" s="316"/>
      <c r="AA44" s="316"/>
      <c r="AB44" s="316"/>
      <c r="AC44" s="316"/>
      <c r="AD44" s="316"/>
      <c r="AE44" s="316"/>
      <c r="AF44" s="316"/>
      <c r="AG44" s="14"/>
    </row>
    <row r="45" spans="2:33" ht="15.75">
      <c r="B45" s="13"/>
      <c r="C45" s="17"/>
      <c r="D45" s="16"/>
      <c r="E45" s="16"/>
      <c r="F45" s="16"/>
      <c r="G45" s="16"/>
      <c r="H45" s="16"/>
      <c r="I45" s="16"/>
      <c r="J45" s="16"/>
      <c r="K45" s="16"/>
      <c r="L45" s="16"/>
      <c r="M45" s="16"/>
      <c r="N45" s="16"/>
      <c r="O45" s="16"/>
      <c r="P45" s="16"/>
      <c r="Q45" s="16"/>
      <c r="R45" s="16"/>
      <c r="S45" s="16"/>
      <c r="T45" s="16"/>
      <c r="U45" s="16"/>
      <c r="V45" s="16"/>
      <c r="W45" s="15"/>
      <c r="X45" s="316" t="s">
        <v>280</v>
      </c>
      <c r="Y45" s="316"/>
      <c r="Z45" s="316"/>
      <c r="AA45" s="316"/>
      <c r="AB45" s="316"/>
      <c r="AC45" s="316"/>
      <c r="AD45" s="316"/>
      <c r="AE45" s="316"/>
      <c r="AF45" s="316"/>
      <c r="AG45" s="14"/>
    </row>
    <row r="46" spans="2:33" ht="15.75">
      <c r="B46" s="13"/>
      <c r="C46" s="17" t="str">
        <f>IF(OR(PY2_Unvan="",PY2_Ad=""),"",PY2_Unvan)&amp;" "&amp;IF(PY2_Ad="","",PROPER(PY2_Ad))&amp;" "&amp;IF(PY2_Soyad="","",UPPER(PY2_Soyad))</f>
        <v>  </v>
      </c>
      <c r="D46" s="16"/>
      <c r="E46" s="16"/>
      <c r="F46" s="16"/>
      <c r="G46" s="16"/>
      <c r="H46" s="16"/>
      <c r="I46" s="16"/>
      <c r="J46" s="16"/>
      <c r="K46" s="16"/>
      <c r="L46" s="16"/>
      <c r="M46" s="16"/>
      <c r="N46" s="16"/>
      <c r="O46" s="16"/>
      <c r="P46" s="16"/>
      <c r="Q46" s="16"/>
      <c r="R46" s="16"/>
      <c r="S46" s="16"/>
      <c r="T46" s="16"/>
      <c r="U46" s="16"/>
      <c r="V46" s="16"/>
      <c r="W46" s="15"/>
      <c r="X46" s="120"/>
      <c r="Y46" s="120"/>
      <c r="Z46" s="120"/>
      <c r="AA46" s="120"/>
      <c r="AB46" s="120"/>
      <c r="AC46" s="120"/>
      <c r="AD46" s="120"/>
      <c r="AE46" s="120"/>
      <c r="AF46" s="120"/>
      <c r="AG46" s="14"/>
    </row>
    <row r="47" spans="2:33" ht="15.75">
      <c r="B47" s="22"/>
      <c r="C47" s="23"/>
      <c r="D47" s="23"/>
      <c r="E47" s="23"/>
      <c r="F47" s="23"/>
      <c r="G47" s="23"/>
      <c r="H47" s="23"/>
      <c r="I47" s="23"/>
      <c r="J47" s="23"/>
      <c r="K47" s="23"/>
      <c r="L47" s="23"/>
      <c r="M47" s="23"/>
      <c r="N47" s="23"/>
      <c r="O47" s="23"/>
      <c r="P47" s="23"/>
      <c r="Q47" s="23"/>
      <c r="R47" s="23"/>
      <c r="S47" s="23"/>
      <c r="T47" s="23"/>
      <c r="U47" s="23"/>
      <c r="V47" s="23"/>
      <c r="W47" s="23"/>
      <c r="X47" s="317" t="s">
        <v>281</v>
      </c>
      <c r="Y47" s="317"/>
      <c r="Z47" s="317"/>
      <c r="AA47" s="317"/>
      <c r="AB47" s="317"/>
      <c r="AC47" s="317"/>
      <c r="AD47" s="317"/>
      <c r="AE47" s="317"/>
      <c r="AF47" s="317"/>
      <c r="AG47" s="24"/>
    </row>
  </sheetData>
  <sheetProtection sheet="1"/>
  <mergeCells count="61">
    <mergeCell ref="AC14:AF14"/>
    <mergeCell ref="W21:AB21"/>
    <mergeCell ref="X45:AF45"/>
    <mergeCell ref="X44:AF44"/>
    <mergeCell ref="X47:AF47"/>
    <mergeCell ref="C20:U20"/>
    <mergeCell ref="C19:V19"/>
    <mergeCell ref="C16:V16"/>
    <mergeCell ref="C17:V17"/>
    <mergeCell ref="AC20:AF20"/>
    <mergeCell ref="C41:AF41"/>
    <mergeCell ref="C36:AF39"/>
    <mergeCell ref="AC19:AF19"/>
    <mergeCell ref="C29:AF33"/>
    <mergeCell ref="C21:V21"/>
    <mergeCell ref="AC21:AF21"/>
    <mergeCell ref="W19:AB19"/>
    <mergeCell ref="W20:AB20"/>
    <mergeCell ref="W10:AB10"/>
    <mergeCell ref="AC16:AF16"/>
    <mergeCell ref="W11:AB11"/>
    <mergeCell ref="W12:AB12"/>
    <mergeCell ref="AC15:AF15"/>
    <mergeCell ref="W15:AB15"/>
    <mergeCell ref="W13:AB13"/>
    <mergeCell ref="AC12:AF12"/>
    <mergeCell ref="AC11:AF11"/>
    <mergeCell ref="AC10:AF10"/>
    <mergeCell ref="C8:V8"/>
    <mergeCell ref="W14:AB14"/>
    <mergeCell ref="C14:V14"/>
    <mergeCell ref="C24:AF26"/>
    <mergeCell ref="W16:AB16"/>
    <mergeCell ref="W17:AB17"/>
    <mergeCell ref="W18:AB18"/>
    <mergeCell ref="AC17:AF17"/>
    <mergeCell ref="C18:V18"/>
    <mergeCell ref="AC18:AF18"/>
    <mergeCell ref="AC7:AF7"/>
    <mergeCell ref="W6:AB6"/>
    <mergeCell ref="W7:AB7"/>
    <mergeCell ref="W8:AB8"/>
    <mergeCell ref="AC8:AF8"/>
    <mergeCell ref="AC9:AF9"/>
    <mergeCell ref="W9:AB9"/>
    <mergeCell ref="AC4:AF4"/>
    <mergeCell ref="AC5:AF5"/>
    <mergeCell ref="W4:AB4"/>
    <mergeCell ref="W5:AB5"/>
    <mergeCell ref="C4:V4"/>
    <mergeCell ref="C5:V5"/>
    <mergeCell ref="AC13:AF13"/>
    <mergeCell ref="C6:V6"/>
    <mergeCell ref="C7:V7"/>
    <mergeCell ref="C15:V15"/>
    <mergeCell ref="C9:V9"/>
    <mergeCell ref="C10:V10"/>
    <mergeCell ref="C11:V11"/>
    <mergeCell ref="C12:V12"/>
    <mergeCell ref="C13:V13"/>
    <mergeCell ref="AC6:AF6"/>
  </mergeCells>
  <printOptions/>
  <pageMargins left="0.8661417322834646"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ayfa7"/>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162</v>
      </c>
      <c r="AG2" s="8"/>
    </row>
    <row r="3" spans="2:33" ht="15.75">
      <c r="B3" s="13"/>
      <c r="C3" s="25" t="s">
        <v>101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4"/>
    </row>
    <row r="4" spans="2:33" ht="15.75" customHeight="1">
      <c r="B4" s="13"/>
      <c r="C4" s="237">
        <f>IF(Konusu="","",Konusu)</f>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14"/>
    </row>
    <row r="5" spans="2:33" ht="15.75" customHeight="1">
      <c r="B5" s="13"/>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14"/>
    </row>
    <row r="6" spans="2:33" ht="15.75" customHeight="1">
      <c r="B6" s="13"/>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14"/>
    </row>
    <row r="7" spans="2:33" ht="15.75" customHeight="1">
      <c r="B7" s="13"/>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14"/>
    </row>
    <row r="8" spans="2:33" ht="15.75">
      <c r="B8" s="13"/>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14"/>
    </row>
    <row r="9" spans="2:33" ht="15.75">
      <c r="B9" s="13"/>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14"/>
    </row>
    <row r="10" spans="2:33" ht="15.75">
      <c r="B10" s="13"/>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14"/>
    </row>
    <row r="11" spans="2:33" ht="15.75">
      <c r="B11" s="13"/>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14"/>
    </row>
    <row r="12" spans="2:33" ht="14.25" customHeight="1">
      <c r="B12" s="276" t="s">
        <v>104</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8"/>
    </row>
    <row r="13" spans="2:33" ht="14.25" customHeight="1">
      <c r="B13" s="279" t="s">
        <v>151</v>
      </c>
      <c r="C13" s="280"/>
      <c r="D13" s="280"/>
      <c r="E13" s="280"/>
      <c r="F13" s="280"/>
      <c r="G13" s="280"/>
      <c r="H13" s="280"/>
      <c r="I13" s="280"/>
      <c r="J13" s="280"/>
      <c r="K13" s="280"/>
      <c r="L13" s="280"/>
      <c r="M13" s="280"/>
      <c r="N13" s="280"/>
      <c r="O13" s="280"/>
      <c r="P13" s="280"/>
      <c r="Q13" s="280"/>
      <c r="R13" s="281">
        <v>1</v>
      </c>
      <c r="S13" s="281"/>
      <c r="T13" s="281"/>
      <c r="U13" s="281"/>
      <c r="V13" s="281"/>
      <c r="W13" s="281"/>
      <c r="X13" s="281">
        <v>2</v>
      </c>
      <c r="Y13" s="281"/>
      <c r="Z13" s="281"/>
      <c r="AA13" s="281"/>
      <c r="AB13" s="281">
        <v>3</v>
      </c>
      <c r="AC13" s="281"/>
      <c r="AD13" s="281"/>
      <c r="AE13" s="281"/>
      <c r="AF13" s="281"/>
      <c r="AG13" s="281"/>
    </row>
    <row r="14" spans="2:33" ht="14.25" customHeight="1">
      <c r="B14" s="280"/>
      <c r="C14" s="280"/>
      <c r="D14" s="280"/>
      <c r="E14" s="280"/>
      <c r="F14" s="280"/>
      <c r="G14" s="280"/>
      <c r="H14" s="280"/>
      <c r="I14" s="280"/>
      <c r="J14" s="280"/>
      <c r="K14" s="280"/>
      <c r="L14" s="280"/>
      <c r="M14" s="280"/>
      <c r="N14" s="280"/>
      <c r="O14" s="280"/>
      <c r="P14" s="280"/>
      <c r="Q14" s="280"/>
      <c r="R14" s="291" t="str">
        <f>"Alacağı Brüt Ücret*"&amp;CHAR(10)&amp;"("&amp;ParaBirimi&amp;"/Ay)"</f>
        <v>Alacağı Brüt Ücret*
(TL/Ay)</v>
      </c>
      <c r="S14" s="281"/>
      <c r="T14" s="281"/>
      <c r="U14" s="281"/>
      <c r="V14" s="281"/>
      <c r="W14" s="281"/>
      <c r="X14" s="291" t="s">
        <v>102</v>
      </c>
      <c r="Y14" s="281"/>
      <c r="Z14" s="281"/>
      <c r="AA14" s="281"/>
      <c r="AB14" s="282" t="str">
        <f>"Proje Maliyetine"&amp;CHAR(10)&amp;"Girecek Tutar"&amp;CHAR(10)&amp;"("&amp;ParaBirimi&amp;")"</f>
        <v>Proje Maliyetine
Girecek Tutar
(TL)</v>
      </c>
      <c r="AC14" s="283"/>
      <c r="AD14" s="283"/>
      <c r="AE14" s="283"/>
      <c r="AF14" s="283"/>
      <c r="AG14" s="284"/>
    </row>
    <row r="15" spans="2:33" ht="14.25" customHeight="1">
      <c r="B15" s="280"/>
      <c r="C15" s="280"/>
      <c r="D15" s="280"/>
      <c r="E15" s="280"/>
      <c r="F15" s="280"/>
      <c r="G15" s="280"/>
      <c r="H15" s="280"/>
      <c r="I15" s="280"/>
      <c r="J15" s="280"/>
      <c r="K15" s="280"/>
      <c r="L15" s="280"/>
      <c r="M15" s="280"/>
      <c r="N15" s="280"/>
      <c r="O15" s="280"/>
      <c r="P15" s="280"/>
      <c r="Q15" s="280"/>
      <c r="R15" s="291"/>
      <c r="S15" s="281"/>
      <c r="T15" s="281"/>
      <c r="U15" s="281"/>
      <c r="V15" s="281"/>
      <c r="W15" s="281"/>
      <c r="X15" s="291"/>
      <c r="Y15" s="281"/>
      <c r="Z15" s="281"/>
      <c r="AA15" s="281"/>
      <c r="AB15" s="285"/>
      <c r="AC15" s="286"/>
      <c r="AD15" s="286"/>
      <c r="AE15" s="286"/>
      <c r="AF15" s="286"/>
      <c r="AG15" s="287"/>
    </row>
    <row r="16" spans="2:33" ht="14.25" customHeight="1">
      <c r="B16" s="280"/>
      <c r="C16" s="280"/>
      <c r="D16" s="280"/>
      <c r="E16" s="280"/>
      <c r="F16" s="280"/>
      <c r="G16" s="280"/>
      <c r="H16" s="280"/>
      <c r="I16" s="280"/>
      <c r="J16" s="280"/>
      <c r="K16" s="280"/>
      <c r="L16" s="280"/>
      <c r="M16" s="280"/>
      <c r="N16" s="280"/>
      <c r="O16" s="280"/>
      <c r="P16" s="280"/>
      <c r="Q16" s="280"/>
      <c r="R16" s="281"/>
      <c r="S16" s="281"/>
      <c r="T16" s="281"/>
      <c r="U16" s="281"/>
      <c r="V16" s="281"/>
      <c r="W16" s="281"/>
      <c r="X16" s="281"/>
      <c r="Y16" s="281"/>
      <c r="Z16" s="281"/>
      <c r="AA16" s="281"/>
      <c r="AB16" s="288"/>
      <c r="AC16" s="289"/>
      <c r="AD16" s="289"/>
      <c r="AE16" s="289"/>
      <c r="AF16" s="289"/>
      <c r="AG16" s="290"/>
    </row>
    <row r="17" spans="1:33" ht="14.25" customHeight="1">
      <c r="A17" s="26">
        <v>26</v>
      </c>
      <c r="B17" s="267">
        <f aca="true" t="shared" si="0" ref="B17:B41">IF(Aka_Sayi&gt;=A17,IF(INDEX(VTL_Unvan,MATCH(A17,L_1,0),1)="","",INDEX(VTL_Unvan,MATCH(A17,L_1,0),1))&amp;" "&amp;IF(INDEX(VTL_AdSoyad,MATCH(A17,L_1,0),1)="","",PROPER(INDEX(VTL_AdSoyad,MATCH(A17,L_1,0),1)))&amp;", "&amp;IF(INDEX(VTL_Gorev,MATCH(A17,L_1,0),1)="","",INDEX(VTL_Gorev,MATCH(A17,L_1,0),1)),"")</f>
      </c>
      <c r="C17" s="268"/>
      <c r="D17" s="268"/>
      <c r="E17" s="268"/>
      <c r="F17" s="268"/>
      <c r="G17" s="268"/>
      <c r="H17" s="268"/>
      <c r="I17" s="268"/>
      <c r="J17" s="268"/>
      <c r="K17" s="268"/>
      <c r="L17" s="268"/>
      <c r="M17" s="268"/>
      <c r="N17" s="268"/>
      <c r="O17" s="268"/>
      <c r="P17" s="268"/>
      <c r="Q17" s="269"/>
      <c r="R17" s="262">
        <f aca="true" t="shared" si="1" ref="R17:R41">IF(Aka_Sayi&gt;=A17,IF(INDEX(VTL_T1,MATCH(A17,L_1,0),1)="","",INDEX(VTL_T1,MATCH(A17,L_1,0),1)),"")</f>
      </c>
      <c r="S17" s="263"/>
      <c r="T17" s="263"/>
      <c r="U17" s="263"/>
      <c r="V17" s="263"/>
      <c r="W17" s="264"/>
      <c r="X17" s="261">
        <f aca="true" t="shared" si="2" ref="X17:X41">IF(Aka_Sayi&gt;=A17,IF(INDEX(VTL_T4,MATCH(A17,L_1,0),1)="","",INDEX(VTL_T4,MATCH(A17,L_1,0),1)),"")</f>
      </c>
      <c r="Y17" s="261"/>
      <c r="Z17" s="261"/>
      <c r="AA17" s="261"/>
      <c r="AB17" s="262">
        <f aca="true" t="shared" si="3" ref="AB17:AB41">IF(Aka_Sayi&gt;=A17,IF(INDEX(VTL_T5,MATCH(A17,L_1,0),1)="","",INDEX(VTL_T5,MATCH(A17,L_1,0),1)),"")</f>
      </c>
      <c r="AC17" s="263"/>
      <c r="AD17" s="263"/>
      <c r="AE17" s="263"/>
      <c r="AF17" s="263"/>
      <c r="AG17" s="264"/>
    </row>
    <row r="18" spans="1:33" ht="14.25" customHeight="1">
      <c r="A18" s="26">
        <v>27</v>
      </c>
      <c r="B18" s="267">
        <f t="shared" si="0"/>
      </c>
      <c r="C18" s="268"/>
      <c r="D18" s="268"/>
      <c r="E18" s="268"/>
      <c r="F18" s="268"/>
      <c r="G18" s="268"/>
      <c r="H18" s="268"/>
      <c r="I18" s="268"/>
      <c r="J18" s="268"/>
      <c r="K18" s="268"/>
      <c r="L18" s="268"/>
      <c r="M18" s="268"/>
      <c r="N18" s="268"/>
      <c r="O18" s="268"/>
      <c r="P18" s="268"/>
      <c r="Q18" s="269"/>
      <c r="R18" s="262">
        <f t="shared" si="1"/>
      </c>
      <c r="S18" s="263"/>
      <c r="T18" s="263"/>
      <c r="U18" s="263"/>
      <c r="V18" s="263"/>
      <c r="W18" s="264"/>
      <c r="X18" s="261">
        <f t="shared" si="2"/>
      </c>
      <c r="Y18" s="261"/>
      <c r="Z18" s="261"/>
      <c r="AA18" s="261"/>
      <c r="AB18" s="262">
        <f t="shared" si="3"/>
      </c>
      <c r="AC18" s="263"/>
      <c r="AD18" s="263"/>
      <c r="AE18" s="263"/>
      <c r="AF18" s="263"/>
      <c r="AG18" s="264"/>
    </row>
    <row r="19" spans="1:33" ht="14.25" customHeight="1">
      <c r="A19" s="26">
        <v>28</v>
      </c>
      <c r="B19" s="267">
        <f t="shared" si="0"/>
      </c>
      <c r="C19" s="268"/>
      <c r="D19" s="268"/>
      <c r="E19" s="268"/>
      <c r="F19" s="268"/>
      <c r="G19" s="268"/>
      <c r="H19" s="268"/>
      <c r="I19" s="268"/>
      <c r="J19" s="268"/>
      <c r="K19" s="268"/>
      <c r="L19" s="268"/>
      <c r="M19" s="268"/>
      <c r="N19" s="268"/>
      <c r="O19" s="268"/>
      <c r="P19" s="268"/>
      <c r="Q19" s="269"/>
      <c r="R19" s="262">
        <f t="shared" si="1"/>
      </c>
      <c r="S19" s="263"/>
      <c r="T19" s="263"/>
      <c r="U19" s="263"/>
      <c r="V19" s="263"/>
      <c r="W19" s="264"/>
      <c r="X19" s="261">
        <f t="shared" si="2"/>
      </c>
      <c r="Y19" s="261"/>
      <c r="Z19" s="261"/>
      <c r="AA19" s="261"/>
      <c r="AB19" s="262">
        <f t="shared" si="3"/>
      </c>
      <c r="AC19" s="263"/>
      <c r="AD19" s="263"/>
      <c r="AE19" s="263"/>
      <c r="AF19" s="263"/>
      <c r="AG19" s="264"/>
    </row>
    <row r="20" spans="1:33" ht="14.25" customHeight="1">
      <c r="A20" s="26">
        <v>29</v>
      </c>
      <c r="B20" s="267">
        <f t="shared" si="0"/>
      </c>
      <c r="C20" s="268"/>
      <c r="D20" s="268"/>
      <c r="E20" s="268"/>
      <c r="F20" s="268"/>
      <c r="G20" s="268"/>
      <c r="H20" s="268"/>
      <c r="I20" s="268"/>
      <c r="J20" s="268"/>
      <c r="K20" s="268"/>
      <c r="L20" s="268"/>
      <c r="M20" s="268"/>
      <c r="N20" s="268"/>
      <c r="O20" s="268"/>
      <c r="P20" s="268"/>
      <c r="Q20" s="269"/>
      <c r="R20" s="262">
        <f t="shared" si="1"/>
      </c>
      <c r="S20" s="263"/>
      <c r="T20" s="263"/>
      <c r="U20" s="263"/>
      <c r="V20" s="263"/>
      <c r="W20" s="264"/>
      <c r="X20" s="261">
        <f t="shared" si="2"/>
      </c>
      <c r="Y20" s="261"/>
      <c r="Z20" s="261"/>
      <c r="AA20" s="261"/>
      <c r="AB20" s="262">
        <f t="shared" si="3"/>
      </c>
      <c r="AC20" s="263"/>
      <c r="AD20" s="263"/>
      <c r="AE20" s="263"/>
      <c r="AF20" s="263"/>
      <c r="AG20" s="264"/>
    </row>
    <row r="21" spans="1:33" ht="14.25" customHeight="1">
      <c r="A21" s="26">
        <v>30</v>
      </c>
      <c r="B21" s="267">
        <f t="shared" si="0"/>
      </c>
      <c r="C21" s="268"/>
      <c r="D21" s="268"/>
      <c r="E21" s="268"/>
      <c r="F21" s="268"/>
      <c r="G21" s="268"/>
      <c r="H21" s="268"/>
      <c r="I21" s="268"/>
      <c r="J21" s="268"/>
      <c r="K21" s="268"/>
      <c r="L21" s="268"/>
      <c r="M21" s="268"/>
      <c r="N21" s="268"/>
      <c r="O21" s="268"/>
      <c r="P21" s="268"/>
      <c r="Q21" s="269"/>
      <c r="R21" s="262">
        <f t="shared" si="1"/>
      </c>
      <c r="S21" s="263"/>
      <c r="T21" s="263"/>
      <c r="U21" s="263"/>
      <c r="V21" s="263"/>
      <c r="W21" s="264"/>
      <c r="X21" s="261">
        <f t="shared" si="2"/>
      </c>
      <c r="Y21" s="261"/>
      <c r="Z21" s="261"/>
      <c r="AA21" s="261"/>
      <c r="AB21" s="262">
        <f t="shared" si="3"/>
      </c>
      <c r="AC21" s="263"/>
      <c r="AD21" s="263"/>
      <c r="AE21" s="263"/>
      <c r="AF21" s="263"/>
      <c r="AG21" s="264"/>
    </row>
    <row r="22" spans="1:33" ht="14.25" customHeight="1">
      <c r="A22" s="26">
        <v>31</v>
      </c>
      <c r="B22" s="267">
        <f t="shared" si="0"/>
      </c>
      <c r="C22" s="268"/>
      <c r="D22" s="268"/>
      <c r="E22" s="268"/>
      <c r="F22" s="268"/>
      <c r="G22" s="268"/>
      <c r="H22" s="268"/>
      <c r="I22" s="268"/>
      <c r="J22" s="268"/>
      <c r="K22" s="268"/>
      <c r="L22" s="268"/>
      <c r="M22" s="268"/>
      <c r="N22" s="268"/>
      <c r="O22" s="268"/>
      <c r="P22" s="268"/>
      <c r="Q22" s="269"/>
      <c r="R22" s="262">
        <f t="shared" si="1"/>
      </c>
      <c r="S22" s="263"/>
      <c r="T22" s="263"/>
      <c r="U22" s="263"/>
      <c r="V22" s="263"/>
      <c r="W22" s="264"/>
      <c r="X22" s="261">
        <f t="shared" si="2"/>
      </c>
      <c r="Y22" s="261"/>
      <c r="Z22" s="261"/>
      <c r="AA22" s="261"/>
      <c r="AB22" s="262">
        <f t="shared" si="3"/>
      </c>
      <c r="AC22" s="263"/>
      <c r="AD22" s="263"/>
      <c r="AE22" s="263"/>
      <c r="AF22" s="263"/>
      <c r="AG22" s="264"/>
    </row>
    <row r="23" spans="1:33" ht="14.25" customHeight="1">
      <c r="A23" s="26">
        <v>32</v>
      </c>
      <c r="B23" s="267">
        <f t="shared" si="0"/>
      </c>
      <c r="C23" s="268"/>
      <c r="D23" s="268"/>
      <c r="E23" s="268"/>
      <c r="F23" s="268"/>
      <c r="G23" s="268"/>
      <c r="H23" s="268"/>
      <c r="I23" s="268"/>
      <c r="J23" s="268"/>
      <c r="K23" s="268"/>
      <c r="L23" s="268"/>
      <c r="M23" s="268"/>
      <c r="N23" s="268"/>
      <c r="O23" s="268"/>
      <c r="P23" s="268"/>
      <c r="Q23" s="269"/>
      <c r="R23" s="262">
        <f t="shared" si="1"/>
      </c>
      <c r="S23" s="263"/>
      <c r="T23" s="263"/>
      <c r="U23" s="263"/>
      <c r="V23" s="263"/>
      <c r="W23" s="264"/>
      <c r="X23" s="261">
        <f t="shared" si="2"/>
      </c>
      <c r="Y23" s="261"/>
      <c r="Z23" s="261"/>
      <c r="AA23" s="261"/>
      <c r="AB23" s="262">
        <f t="shared" si="3"/>
      </c>
      <c r="AC23" s="263"/>
      <c r="AD23" s="263"/>
      <c r="AE23" s="263"/>
      <c r="AF23" s="263"/>
      <c r="AG23" s="264"/>
    </row>
    <row r="24" spans="1:33" ht="14.25" customHeight="1">
      <c r="A24" s="26">
        <v>33</v>
      </c>
      <c r="B24" s="267">
        <f t="shared" si="0"/>
      </c>
      <c r="C24" s="268"/>
      <c r="D24" s="268"/>
      <c r="E24" s="268"/>
      <c r="F24" s="268"/>
      <c r="G24" s="268"/>
      <c r="H24" s="268"/>
      <c r="I24" s="268"/>
      <c r="J24" s="268"/>
      <c r="K24" s="268"/>
      <c r="L24" s="268"/>
      <c r="M24" s="268"/>
      <c r="N24" s="268"/>
      <c r="O24" s="268"/>
      <c r="P24" s="268"/>
      <c r="Q24" s="269"/>
      <c r="R24" s="262">
        <f t="shared" si="1"/>
      </c>
      <c r="S24" s="263"/>
      <c r="T24" s="263"/>
      <c r="U24" s="263"/>
      <c r="V24" s="263"/>
      <c r="W24" s="264"/>
      <c r="X24" s="261">
        <f t="shared" si="2"/>
      </c>
      <c r="Y24" s="261"/>
      <c r="Z24" s="261"/>
      <c r="AA24" s="261"/>
      <c r="AB24" s="262">
        <f t="shared" si="3"/>
      </c>
      <c r="AC24" s="263"/>
      <c r="AD24" s="263"/>
      <c r="AE24" s="263"/>
      <c r="AF24" s="263"/>
      <c r="AG24" s="264"/>
    </row>
    <row r="25" spans="1:33" ht="14.25" customHeight="1">
      <c r="A25" s="26">
        <v>34</v>
      </c>
      <c r="B25" s="267">
        <f t="shared" si="0"/>
      </c>
      <c r="C25" s="268"/>
      <c r="D25" s="268"/>
      <c r="E25" s="268"/>
      <c r="F25" s="268"/>
      <c r="G25" s="268"/>
      <c r="H25" s="268"/>
      <c r="I25" s="268"/>
      <c r="J25" s="268"/>
      <c r="K25" s="268"/>
      <c r="L25" s="268"/>
      <c r="M25" s="268"/>
      <c r="N25" s="268"/>
      <c r="O25" s="268"/>
      <c r="P25" s="268"/>
      <c r="Q25" s="269"/>
      <c r="R25" s="262">
        <f t="shared" si="1"/>
      </c>
      <c r="S25" s="263"/>
      <c r="T25" s="263"/>
      <c r="U25" s="263"/>
      <c r="V25" s="263"/>
      <c r="W25" s="264"/>
      <c r="X25" s="261">
        <f t="shared" si="2"/>
      </c>
      <c r="Y25" s="261"/>
      <c r="Z25" s="261"/>
      <c r="AA25" s="261"/>
      <c r="AB25" s="262">
        <f t="shared" si="3"/>
      </c>
      <c r="AC25" s="263"/>
      <c r="AD25" s="263"/>
      <c r="AE25" s="263"/>
      <c r="AF25" s="263"/>
      <c r="AG25" s="264"/>
    </row>
    <row r="26" spans="1:33" ht="14.25" customHeight="1">
      <c r="A26" s="26">
        <v>35</v>
      </c>
      <c r="B26" s="267">
        <f t="shared" si="0"/>
      </c>
      <c r="C26" s="268"/>
      <c r="D26" s="268"/>
      <c r="E26" s="268"/>
      <c r="F26" s="268"/>
      <c r="G26" s="268"/>
      <c r="H26" s="268"/>
      <c r="I26" s="268"/>
      <c r="J26" s="268"/>
      <c r="K26" s="268"/>
      <c r="L26" s="268"/>
      <c r="M26" s="268"/>
      <c r="N26" s="268"/>
      <c r="O26" s="268"/>
      <c r="P26" s="268"/>
      <c r="Q26" s="269"/>
      <c r="R26" s="262">
        <f t="shared" si="1"/>
      </c>
      <c r="S26" s="263"/>
      <c r="T26" s="263"/>
      <c r="U26" s="263"/>
      <c r="V26" s="263"/>
      <c r="W26" s="264"/>
      <c r="X26" s="261">
        <f t="shared" si="2"/>
      </c>
      <c r="Y26" s="261"/>
      <c r="Z26" s="261"/>
      <c r="AA26" s="261"/>
      <c r="AB26" s="262">
        <f t="shared" si="3"/>
      </c>
      <c r="AC26" s="263"/>
      <c r="AD26" s="263"/>
      <c r="AE26" s="263"/>
      <c r="AF26" s="263"/>
      <c r="AG26" s="264"/>
    </row>
    <row r="27" spans="1:33" ht="14.25" customHeight="1">
      <c r="A27" s="26">
        <v>36</v>
      </c>
      <c r="B27" s="267">
        <f t="shared" si="0"/>
      </c>
      <c r="C27" s="268"/>
      <c r="D27" s="268"/>
      <c r="E27" s="268"/>
      <c r="F27" s="268"/>
      <c r="G27" s="268"/>
      <c r="H27" s="268"/>
      <c r="I27" s="268"/>
      <c r="J27" s="268"/>
      <c r="K27" s="268"/>
      <c r="L27" s="268"/>
      <c r="M27" s="268"/>
      <c r="N27" s="268"/>
      <c r="O27" s="268"/>
      <c r="P27" s="268"/>
      <c r="Q27" s="269"/>
      <c r="R27" s="262">
        <f t="shared" si="1"/>
      </c>
      <c r="S27" s="263"/>
      <c r="T27" s="263"/>
      <c r="U27" s="263"/>
      <c r="V27" s="263"/>
      <c r="W27" s="264"/>
      <c r="X27" s="261">
        <f t="shared" si="2"/>
      </c>
      <c r="Y27" s="261"/>
      <c r="Z27" s="261"/>
      <c r="AA27" s="261"/>
      <c r="AB27" s="262">
        <f t="shared" si="3"/>
      </c>
      <c r="AC27" s="263"/>
      <c r="AD27" s="263"/>
      <c r="AE27" s="263"/>
      <c r="AF27" s="263"/>
      <c r="AG27" s="264"/>
    </row>
    <row r="28" spans="1:33" ht="14.25" customHeight="1">
      <c r="A28" s="26">
        <v>37</v>
      </c>
      <c r="B28" s="267">
        <f t="shared" si="0"/>
      </c>
      <c r="C28" s="268"/>
      <c r="D28" s="268"/>
      <c r="E28" s="268"/>
      <c r="F28" s="268"/>
      <c r="G28" s="268"/>
      <c r="H28" s="268"/>
      <c r="I28" s="268"/>
      <c r="J28" s="268"/>
      <c r="K28" s="268"/>
      <c r="L28" s="268"/>
      <c r="M28" s="268"/>
      <c r="N28" s="268"/>
      <c r="O28" s="268"/>
      <c r="P28" s="268"/>
      <c r="Q28" s="269"/>
      <c r="R28" s="262">
        <f t="shared" si="1"/>
      </c>
      <c r="S28" s="263"/>
      <c r="T28" s="263"/>
      <c r="U28" s="263"/>
      <c r="V28" s="263"/>
      <c r="W28" s="264"/>
      <c r="X28" s="261">
        <f t="shared" si="2"/>
      </c>
      <c r="Y28" s="261"/>
      <c r="Z28" s="261"/>
      <c r="AA28" s="261"/>
      <c r="AB28" s="262">
        <f t="shared" si="3"/>
      </c>
      <c r="AC28" s="263"/>
      <c r="AD28" s="263"/>
      <c r="AE28" s="263"/>
      <c r="AF28" s="263"/>
      <c r="AG28" s="264"/>
    </row>
    <row r="29" spans="1:33" ht="14.25" customHeight="1">
      <c r="A29" s="26">
        <v>38</v>
      </c>
      <c r="B29" s="267">
        <f t="shared" si="0"/>
      </c>
      <c r="C29" s="268"/>
      <c r="D29" s="268"/>
      <c r="E29" s="268"/>
      <c r="F29" s="268"/>
      <c r="G29" s="268"/>
      <c r="H29" s="268"/>
      <c r="I29" s="268"/>
      <c r="J29" s="268"/>
      <c r="K29" s="268"/>
      <c r="L29" s="268"/>
      <c r="M29" s="268"/>
      <c r="N29" s="268"/>
      <c r="O29" s="268"/>
      <c r="P29" s="268"/>
      <c r="Q29" s="269"/>
      <c r="R29" s="262">
        <f t="shared" si="1"/>
      </c>
      <c r="S29" s="263"/>
      <c r="T29" s="263"/>
      <c r="U29" s="263"/>
      <c r="V29" s="263"/>
      <c r="W29" s="264"/>
      <c r="X29" s="261">
        <f t="shared" si="2"/>
      </c>
      <c r="Y29" s="261"/>
      <c r="Z29" s="261"/>
      <c r="AA29" s="261"/>
      <c r="AB29" s="262">
        <f t="shared" si="3"/>
      </c>
      <c r="AC29" s="263"/>
      <c r="AD29" s="263"/>
      <c r="AE29" s="263"/>
      <c r="AF29" s="263"/>
      <c r="AG29" s="264"/>
    </row>
    <row r="30" spans="1:33" ht="14.25" customHeight="1">
      <c r="A30" s="26">
        <v>39</v>
      </c>
      <c r="B30" s="267">
        <f t="shared" si="0"/>
      </c>
      <c r="C30" s="268"/>
      <c r="D30" s="268"/>
      <c r="E30" s="268"/>
      <c r="F30" s="268"/>
      <c r="G30" s="268"/>
      <c r="H30" s="268"/>
      <c r="I30" s="268"/>
      <c r="J30" s="268"/>
      <c r="K30" s="268"/>
      <c r="L30" s="268"/>
      <c r="M30" s="268"/>
      <c r="N30" s="268"/>
      <c r="O30" s="268"/>
      <c r="P30" s="268"/>
      <c r="Q30" s="269"/>
      <c r="R30" s="262">
        <f t="shared" si="1"/>
      </c>
      <c r="S30" s="263"/>
      <c r="T30" s="263"/>
      <c r="U30" s="263"/>
      <c r="V30" s="263"/>
      <c r="W30" s="264"/>
      <c r="X30" s="261">
        <f t="shared" si="2"/>
      </c>
      <c r="Y30" s="261"/>
      <c r="Z30" s="261"/>
      <c r="AA30" s="261"/>
      <c r="AB30" s="262">
        <f t="shared" si="3"/>
      </c>
      <c r="AC30" s="263"/>
      <c r="AD30" s="263"/>
      <c r="AE30" s="263"/>
      <c r="AF30" s="263"/>
      <c r="AG30" s="264"/>
    </row>
    <row r="31" spans="1:33" ht="14.25" customHeight="1">
      <c r="A31" s="26">
        <v>40</v>
      </c>
      <c r="B31" s="267">
        <f t="shared" si="0"/>
      </c>
      <c r="C31" s="268"/>
      <c r="D31" s="268"/>
      <c r="E31" s="268"/>
      <c r="F31" s="268"/>
      <c r="G31" s="268"/>
      <c r="H31" s="268"/>
      <c r="I31" s="268"/>
      <c r="J31" s="268"/>
      <c r="K31" s="268"/>
      <c r="L31" s="268"/>
      <c r="M31" s="268"/>
      <c r="N31" s="268"/>
      <c r="O31" s="268"/>
      <c r="P31" s="268"/>
      <c r="Q31" s="269"/>
      <c r="R31" s="262">
        <f t="shared" si="1"/>
      </c>
      <c r="S31" s="263"/>
      <c r="T31" s="263"/>
      <c r="U31" s="263"/>
      <c r="V31" s="263"/>
      <c r="W31" s="264"/>
      <c r="X31" s="261">
        <f t="shared" si="2"/>
      </c>
      <c r="Y31" s="261"/>
      <c r="Z31" s="261"/>
      <c r="AA31" s="261"/>
      <c r="AB31" s="262">
        <f t="shared" si="3"/>
      </c>
      <c r="AC31" s="263"/>
      <c r="AD31" s="263"/>
      <c r="AE31" s="263"/>
      <c r="AF31" s="263"/>
      <c r="AG31" s="264"/>
    </row>
    <row r="32" spans="1:33" ht="14.25" customHeight="1">
      <c r="A32" s="26">
        <v>41</v>
      </c>
      <c r="B32" s="267">
        <f t="shared" si="0"/>
      </c>
      <c r="C32" s="268"/>
      <c r="D32" s="268"/>
      <c r="E32" s="268"/>
      <c r="F32" s="268"/>
      <c r="G32" s="268"/>
      <c r="H32" s="268"/>
      <c r="I32" s="268"/>
      <c r="J32" s="268"/>
      <c r="K32" s="268"/>
      <c r="L32" s="268"/>
      <c r="M32" s="268"/>
      <c r="N32" s="268"/>
      <c r="O32" s="268"/>
      <c r="P32" s="268"/>
      <c r="Q32" s="269"/>
      <c r="R32" s="262">
        <f t="shared" si="1"/>
      </c>
      <c r="S32" s="263"/>
      <c r="T32" s="263"/>
      <c r="U32" s="263"/>
      <c r="V32" s="263"/>
      <c r="W32" s="264"/>
      <c r="X32" s="261">
        <f t="shared" si="2"/>
      </c>
      <c r="Y32" s="261"/>
      <c r="Z32" s="261"/>
      <c r="AA32" s="261"/>
      <c r="AB32" s="262">
        <f t="shared" si="3"/>
      </c>
      <c r="AC32" s="263"/>
      <c r="AD32" s="263"/>
      <c r="AE32" s="263"/>
      <c r="AF32" s="263"/>
      <c r="AG32" s="264"/>
    </row>
    <row r="33" spans="1:33" ht="14.25" customHeight="1">
      <c r="A33" s="26">
        <v>42</v>
      </c>
      <c r="B33" s="267">
        <f t="shared" si="0"/>
      </c>
      <c r="C33" s="268"/>
      <c r="D33" s="268"/>
      <c r="E33" s="268"/>
      <c r="F33" s="268"/>
      <c r="G33" s="268"/>
      <c r="H33" s="268"/>
      <c r="I33" s="268"/>
      <c r="J33" s="268"/>
      <c r="K33" s="268"/>
      <c r="L33" s="268"/>
      <c r="M33" s="268"/>
      <c r="N33" s="268"/>
      <c r="O33" s="268"/>
      <c r="P33" s="268"/>
      <c r="Q33" s="269"/>
      <c r="R33" s="262">
        <f t="shared" si="1"/>
      </c>
      <c r="S33" s="263"/>
      <c r="T33" s="263"/>
      <c r="U33" s="263"/>
      <c r="V33" s="263"/>
      <c r="W33" s="264"/>
      <c r="X33" s="261">
        <f t="shared" si="2"/>
      </c>
      <c r="Y33" s="261"/>
      <c r="Z33" s="261"/>
      <c r="AA33" s="261"/>
      <c r="AB33" s="262">
        <f t="shared" si="3"/>
      </c>
      <c r="AC33" s="263"/>
      <c r="AD33" s="263"/>
      <c r="AE33" s="263"/>
      <c r="AF33" s="263"/>
      <c r="AG33" s="264"/>
    </row>
    <row r="34" spans="1:33" ht="14.25" customHeight="1">
      <c r="A34" s="26">
        <v>43</v>
      </c>
      <c r="B34" s="267">
        <f t="shared" si="0"/>
      </c>
      <c r="C34" s="268"/>
      <c r="D34" s="268"/>
      <c r="E34" s="268"/>
      <c r="F34" s="268"/>
      <c r="G34" s="268"/>
      <c r="H34" s="268"/>
      <c r="I34" s="268"/>
      <c r="J34" s="268"/>
      <c r="K34" s="268"/>
      <c r="L34" s="268"/>
      <c r="M34" s="268"/>
      <c r="N34" s="268"/>
      <c r="O34" s="268"/>
      <c r="P34" s="268"/>
      <c r="Q34" s="269"/>
      <c r="R34" s="262">
        <f t="shared" si="1"/>
      </c>
      <c r="S34" s="263"/>
      <c r="T34" s="263"/>
      <c r="U34" s="263"/>
      <c r="V34" s="263"/>
      <c r="W34" s="264"/>
      <c r="X34" s="261">
        <f t="shared" si="2"/>
      </c>
      <c r="Y34" s="261"/>
      <c r="Z34" s="261"/>
      <c r="AA34" s="261"/>
      <c r="AB34" s="262">
        <f t="shared" si="3"/>
      </c>
      <c r="AC34" s="263"/>
      <c r="AD34" s="263"/>
      <c r="AE34" s="263"/>
      <c r="AF34" s="263"/>
      <c r="AG34" s="264"/>
    </row>
    <row r="35" spans="1:33" ht="14.25" customHeight="1">
      <c r="A35" s="26">
        <v>44</v>
      </c>
      <c r="B35" s="267">
        <f t="shared" si="0"/>
      </c>
      <c r="C35" s="268"/>
      <c r="D35" s="268"/>
      <c r="E35" s="268"/>
      <c r="F35" s="268"/>
      <c r="G35" s="268"/>
      <c r="H35" s="268"/>
      <c r="I35" s="268"/>
      <c r="J35" s="268"/>
      <c r="K35" s="268"/>
      <c r="L35" s="268"/>
      <c r="M35" s="268"/>
      <c r="N35" s="268"/>
      <c r="O35" s="268"/>
      <c r="P35" s="268"/>
      <c r="Q35" s="269"/>
      <c r="R35" s="262">
        <f t="shared" si="1"/>
      </c>
      <c r="S35" s="263"/>
      <c r="T35" s="263"/>
      <c r="U35" s="263"/>
      <c r="V35" s="263"/>
      <c r="W35" s="264"/>
      <c r="X35" s="261">
        <f t="shared" si="2"/>
      </c>
      <c r="Y35" s="261"/>
      <c r="Z35" s="261"/>
      <c r="AA35" s="261"/>
      <c r="AB35" s="262">
        <f t="shared" si="3"/>
      </c>
      <c r="AC35" s="263"/>
      <c r="AD35" s="263"/>
      <c r="AE35" s="263"/>
      <c r="AF35" s="263"/>
      <c r="AG35" s="264"/>
    </row>
    <row r="36" spans="1:33" ht="14.25" customHeight="1">
      <c r="A36" s="26">
        <v>45</v>
      </c>
      <c r="B36" s="267">
        <f t="shared" si="0"/>
      </c>
      <c r="C36" s="268"/>
      <c r="D36" s="268"/>
      <c r="E36" s="268"/>
      <c r="F36" s="268"/>
      <c r="G36" s="268"/>
      <c r="H36" s="268"/>
      <c r="I36" s="268"/>
      <c r="J36" s="268"/>
      <c r="K36" s="268"/>
      <c r="L36" s="268"/>
      <c r="M36" s="268"/>
      <c r="N36" s="268"/>
      <c r="O36" s="268"/>
      <c r="P36" s="268"/>
      <c r="Q36" s="269"/>
      <c r="R36" s="262">
        <f t="shared" si="1"/>
      </c>
      <c r="S36" s="263"/>
      <c r="T36" s="263"/>
      <c r="U36" s="263"/>
      <c r="V36" s="263"/>
      <c r="W36" s="264"/>
      <c r="X36" s="261">
        <f t="shared" si="2"/>
      </c>
      <c r="Y36" s="261"/>
      <c r="Z36" s="261"/>
      <c r="AA36" s="261"/>
      <c r="AB36" s="262">
        <f t="shared" si="3"/>
      </c>
      <c r="AC36" s="263"/>
      <c r="AD36" s="263"/>
      <c r="AE36" s="263"/>
      <c r="AF36" s="263"/>
      <c r="AG36" s="264"/>
    </row>
    <row r="37" spans="1:33" ht="14.25" customHeight="1">
      <c r="A37" s="26">
        <v>46</v>
      </c>
      <c r="B37" s="267">
        <f t="shared" si="0"/>
      </c>
      <c r="C37" s="268"/>
      <c r="D37" s="268"/>
      <c r="E37" s="268"/>
      <c r="F37" s="268"/>
      <c r="G37" s="268"/>
      <c r="H37" s="268"/>
      <c r="I37" s="268"/>
      <c r="J37" s="268"/>
      <c r="K37" s="268"/>
      <c r="L37" s="268"/>
      <c r="M37" s="268"/>
      <c r="N37" s="268"/>
      <c r="O37" s="268"/>
      <c r="P37" s="268"/>
      <c r="Q37" s="269"/>
      <c r="R37" s="262">
        <f t="shared" si="1"/>
      </c>
      <c r="S37" s="263"/>
      <c r="T37" s="263"/>
      <c r="U37" s="263"/>
      <c r="V37" s="263"/>
      <c r="W37" s="264"/>
      <c r="X37" s="261">
        <f t="shared" si="2"/>
      </c>
      <c r="Y37" s="261"/>
      <c r="Z37" s="261"/>
      <c r="AA37" s="261"/>
      <c r="AB37" s="262">
        <f t="shared" si="3"/>
      </c>
      <c r="AC37" s="263"/>
      <c r="AD37" s="263"/>
      <c r="AE37" s="263"/>
      <c r="AF37" s="263"/>
      <c r="AG37" s="264"/>
    </row>
    <row r="38" spans="1:33" ht="14.25" customHeight="1">
      <c r="A38" s="26">
        <v>47</v>
      </c>
      <c r="B38" s="267">
        <f t="shared" si="0"/>
      </c>
      <c r="C38" s="268"/>
      <c r="D38" s="268"/>
      <c r="E38" s="268"/>
      <c r="F38" s="268"/>
      <c r="G38" s="268"/>
      <c r="H38" s="268"/>
      <c r="I38" s="268"/>
      <c r="J38" s="268"/>
      <c r="K38" s="268"/>
      <c r="L38" s="268"/>
      <c r="M38" s="268"/>
      <c r="N38" s="268"/>
      <c r="O38" s="268"/>
      <c r="P38" s="268"/>
      <c r="Q38" s="269"/>
      <c r="R38" s="262">
        <f t="shared" si="1"/>
      </c>
      <c r="S38" s="263"/>
      <c r="T38" s="263"/>
      <c r="U38" s="263"/>
      <c r="V38" s="263"/>
      <c r="W38" s="264"/>
      <c r="X38" s="261">
        <f t="shared" si="2"/>
      </c>
      <c r="Y38" s="261"/>
      <c r="Z38" s="261"/>
      <c r="AA38" s="261"/>
      <c r="AB38" s="262">
        <f t="shared" si="3"/>
      </c>
      <c r="AC38" s="263"/>
      <c r="AD38" s="263"/>
      <c r="AE38" s="263"/>
      <c r="AF38" s="263"/>
      <c r="AG38" s="264"/>
    </row>
    <row r="39" spans="1:33" ht="14.25" customHeight="1">
      <c r="A39" s="26">
        <v>48</v>
      </c>
      <c r="B39" s="267">
        <f t="shared" si="0"/>
      </c>
      <c r="C39" s="268"/>
      <c r="D39" s="268"/>
      <c r="E39" s="268"/>
      <c r="F39" s="268"/>
      <c r="G39" s="268"/>
      <c r="H39" s="268"/>
      <c r="I39" s="268"/>
      <c r="J39" s="268"/>
      <c r="K39" s="268"/>
      <c r="L39" s="268"/>
      <c r="M39" s="268"/>
      <c r="N39" s="268"/>
      <c r="O39" s="268"/>
      <c r="P39" s="268"/>
      <c r="Q39" s="269"/>
      <c r="R39" s="262">
        <f t="shared" si="1"/>
      </c>
      <c r="S39" s="263"/>
      <c r="T39" s="263"/>
      <c r="U39" s="263"/>
      <c r="V39" s="263"/>
      <c r="W39" s="264"/>
      <c r="X39" s="261">
        <f t="shared" si="2"/>
      </c>
      <c r="Y39" s="261"/>
      <c r="Z39" s="261"/>
      <c r="AA39" s="261"/>
      <c r="AB39" s="262">
        <f t="shared" si="3"/>
      </c>
      <c r="AC39" s="263"/>
      <c r="AD39" s="263"/>
      <c r="AE39" s="263"/>
      <c r="AF39" s="263"/>
      <c r="AG39" s="264"/>
    </row>
    <row r="40" spans="1:33" ht="14.25" customHeight="1">
      <c r="A40" s="26">
        <v>49</v>
      </c>
      <c r="B40" s="267">
        <f t="shared" si="0"/>
      </c>
      <c r="C40" s="268"/>
      <c r="D40" s="268"/>
      <c r="E40" s="268"/>
      <c r="F40" s="268"/>
      <c r="G40" s="268"/>
      <c r="H40" s="268"/>
      <c r="I40" s="268"/>
      <c r="J40" s="268"/>
      <c r="K40" s="268"/>
      <c r="L40" s="268"/>
      <c r="M40" s="268"/>
      <c r="N40" s="268"/>
      <c r="O40" s="268"/>
      <c r="P40" s="268"/>
      <c r="Q40" s="269"/>
      <c r="R40" s="262">
        <f t="shared" si="1"/>
      </c>
      <c r="S40" s="263"/>
      <c r="T40" s="263"/>
      <c r="U40" s="263"/>
      <c r="V40" s="263"/>
      <c r="W40" s="264"/>
      <c r="X40" s="261">
        <f t="shared" si="2"/>
      </c>
      <c r="Y40" s="261"/>
      <c r="Z40" s="261"/>
      <c r="AA40" s="261"/>
      <c r="AB40" s="262">
        <f t="shared" si="3"/>
      </c>
      <c r="AC40" s="263"/>
      <c r="AD40" s="263"/>
      <c r="AE40" s="263"/>
      <c r="AF40" s="263"/>
      <c r="AG40" s="264"/>
    </row>
    <row r="41" spans="1:33" ht="14.25" customHeight="1">
      <c r="A41" s="26">
        <v>50</v>
      </c>
      <c r="B41" s="267">
        <f t="shared" si="0"/>
      </c>
      <c r="C41" s="268"/>
      <c r="D41" s="268"/>
      <c r="E41" s="268"/>
      <c r="F41" s="268"/>
      <c r="G41" s="268"/>
      <c r="H41" s="268"/>
      <c r="I41" s="268"/>
      <c r="J41" s="268"/>
      <c r="K41" s="268"/>
      <c r="L41" s="268"/>
      <c r="M41" s="268"/>
      <c r="N41" s="268"/>
      <c r="O41" s="268"/>
      <c r="P41" s="268"/>
      <c r="Q41" s="269"/>
      <c r="R41" s="262">
        <f t="shared" si="1"/>
      </c>
      <c r="S41" s="263"/>
      <c r="T41" s="263"/>
      <c r="U41" s="263"/>
      <c r="V41" s="263"/>
      <c r="W41" s="264"/>
      <c r="X41" s="261">
        <f t="shared" si="2"/>
      </c>
      <c r="Y41" s="261"/>
      <c r="Z41" s="261"/>
      <c r="AA41" s="261"/>
      <c r="AB41" s="262">
        <f t="shared" si="3"/>
      </c>
      <c r="AC41" s="263"/>
      <c r="AD41" s="263"/>
      <c r="AE41" s="263"/>
      <c r="AF41" s="263"/>
      <c r="AG41" s="264"/>
    </row>
    <row r="42" spans="2:33" ht="14.25" customHeight="1">
      <c r="B42" s="265" t="s">
        <v>152</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6">
        <f>SUM(AB17:AG41)+SUM('S2'!AB42)</f>
        <v>0</v>
      </c>
      <c r="AC42" s="266"/>
      <c r="AD42" s="266"/>
      <c r="AE42" s="266"/>
      <c r="AF42" s="266"/>
      <c r="AG42" s="266"/>
    </row>
    <row r="43" spans="2:33" ht="14.25" customHeight="1">
      <c r="B43" s="270" t="s">
        <v>159</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2"/>
    </row>
    <row r="44" spans="2:33" ht="14.25" customHeight="1">
      <c r="B44" s="270"/>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2"/>
    </row>
    <row r="45" spans="2:33" ht="14.25" customHeight="1">
      <c r="B45" s="270"/>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2"/>
    </row>
    <row r="46" spans="2:33" ht="14.25" customHeight="1">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2"/>
    </row>
    <row r="47" spans="2:33" ht="14.25" customHeight="1">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2"/>
    </row>
    <row r="48" spans="2:33" ht="14.25" customHeight="1">
      <c r="B48" s="270"/>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2:33" ht="14.25" customHeight="1">
      <c r="B49" s="273"/>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5"/>
    </row>
  </sheetData>
  <sheetProtection/>
  <mergeCells count="112">
    <mergeCell ref="C4:AF11"/>
    <mergeCell ref="B12:AG12"/>
    <mergeCell ref="B13:Q16"/>
    <mergeCell ref="R13:W13"/>
    <mergeCell ref="X13:AA13"/>
    <mergeCell ref="AB13:AG13"/>
    <mergeCell ref="R14:W16"/>
    <mergeCell ref="X14:AA16"/>
    <mergeCell ref="AB14:AG16"/>
    <mergeCell ref="B18:Q18"/>
    <mergeCell ref="R18:W18"/>
    <mergeCell ref="X18:AA18"/>
    <mergeCell ref="AB18:AG18"/>
    <mergeCell ref="B17:Q17"/>
    <mergeCell ref="R17:W17"/>
    <mergeCell ref="X17:AA17"/>
    <mergeCell ref="AB17:AG17"/>
    <mergeCell ref="B20:Q20"/>
    <mergeCell ref="R20:W20"/>
    <mergeCell ref="X20:AA20"/>
    <mergeCell ref="AB20:AG20"/>
    <mergeCell ref="B19:Q19"/>
    <mergeCell ref="R19:W19"/>
    <mergeCell ref="X19:AA19"/>
    <mergeCell ref="AB19:AG19"/>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B30:Q30"/>
    <mergeCell ref="R30:W30"/>
    <mergeCell ref="X30:AA30"/>
    <mergeCell ref="AB30:AG30"/>
    <mergeCell ref="B29:Q29"/>
    <mergeCell ref="R29:W29"/>
    <mergeCell ref="X29:AA29"/>
    <mergeCell ref="AB29:AG29"/>
    <mergeCell ref="B32:Q32"/>
    <mergeCell ref="R32:W32"/>
    <mergeCell ref="X32:AA32"/>
    <mergeCell ref="AB32:AG32"/>
    <mergeCell ref="B31:Q31"/>
    <mergeCell ref="R31:W31"/>
    <mergeCell ref="X31:AA31"/>
    <mergeCell ref="AB31:AG31"/>
    <mergeCell ref="B34:Q34"/>
    <mergeCell ref="R34:W34"/>
    <mergeCell ref="X34:AA34"/>
    <mergeCell ref="AB34:AG34"/>
    <mergeCell ref="B33:Q33"/>
    <mergeCell ref="R33:W33"/>
    <mergeCell ref="X33:AA33"/>
    <mergeCell ref="AB33:AG33"/>
    <mergeCell ref="B36:Q36"/>
    <mergeCell ref="R36:W36"/>
    <mergeCell ref="X36:AA36"/>
    <mergeCell ref="AB36:AG36"/>
    <mergeCell ref="B35:Q35"/>
    <mergeCell ref="R35:W35"/>
    <mergeCell ref="X35:AA35"/>
    <mergeCell ref="AB35:AG35"/>
    <mergeCell ref="B38:Q38"/>
    <mergeCell ref="R38:W38"/>
    <mergeCell ref="X38:AA38"/>
    <mergeCell ref="AB38:AG38"/>
    <mergeCell ref="B37:Q37"/>
    <mergeCell ref="R37:W37"/>
    <mergeCell ref="X37:AA37"/>
    <mergeCell ref="AB37:AG37"/>
    <mergeCell ref="B40:Q40"/>
    <mergeCell ref="R40:W40"/>
    <mergeCell ref="X40:AA40"/>
    <mergeCell ref="AB40:AG40"/>
    <mergeCell ref="B39:Q39"/>
    <mergeCell ref="R39:W39"/>
    <mergeCell ref="X39:AA39"/>
    <mergeCell ref="AB39:AG39"/>
    <mergeCell ref="B43:AG49"/>
    <mergeCell ref="B41:Q41"/>
    <mergeCell ref="R41:W41"/>
    <mergeCell ref="X41:AA41"/>
    <mergeCell ref="AB41:AG41"/>
    <mergeCell ref="B42:AA42"/>
    <mergeCell ref="AB42:AG42"/>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ayfa8"/>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163</v>
      </c>
      <c r="AG2" s="8"/>
    </row>
    <row r="3" spans="2:33" ht="15.75">
      <c r="B3" s="13"/>
      <c r="C3" s="25" t="s">
        <v>101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4"/>
    </row>
    <row r="4" spans="2:33" ht="15.75" customHeight="1">
      <c r="B4" s="13"/>
      <c r="C4" s="237">
        <f>IF(Konusu="","",Konusu)</f>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14"/>
    </row>
    <row r="5" spans="2:33" ht="15.75" customHeight="1">
      <c r="B5" s="13"/>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14"/>
    </row>
    <row r="6" spans="2:33" ht="15.75" customHeight="1">
      <c r="B6" s="13"/>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14"/>
    </row>
    <row r="7" spans="2:33" ht="15.75" customHeight="1">
      <c r="B7" s="13"/>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14"/>
    </row>
    <row r="8" spans="2:33" ht="15.75">
      <c r="B8" s="13"/>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14"/>
    </row>
    <row r="9" spans="2:33" ht="15.75">
      <c r="B9" s="13"/>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14"/>
    </row>
    <row r="10" spans="2:33" ht="15.75">
      <c r="B10" s="13"/>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14"/>
    </row>
    <row r="11" spans="2:33" ht="15.75">
      <c r="B11" s="13"/>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14"/>
    </row>
    <row r="12" spans="2:33" ht="14.25" customHeight="1">
      <c r="B12" s="276" t="s">
        <v>105</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8"/>
    </row>
    <row r="13" spans="2:33" ht="14.25" customHeight="1">
      <c r="B13" s="279" t="s">
        <v>151</v>
      </c>
      <c r="C13" s="280"/>
      <c r="D13" s="280"/>
      <c r="E13" s="280"/>
      <c r="F13" s="280"/>
      <c r="G13" s="280"/>
      <c r="H13" s="280"/>
      <c r="I13" s="280"/>
      <c r="J13" s="280"/>
      <c r="K13" s="280"/>
      <c r="L13" s="280"/>
      <c r="M13" s="280"/>
      <c r="N13" s="280"/>
      <c r="O13" s="280"/>
      <c r="P13" s="280"/>
      <c r="Q13" s="280"/>
      <c r="R13" s="281">
        <v>1</v>
      </c>
      <c r="S13" s="281"/>
      <c r="T13" s="281"/>
      <c r="U13" s="281"/>
      <c r="V13" s="281"/>
      <c r="W13" s="281"/>
      <c r="X13" s="281">
        <v>2</v>
      </c>
      <c r="Y13" s="281"/>
      <c r="Z13" s="281"/>
      <c r="AA13" s="281"/>
      <c r="AB13" s="281">
        <v>3</v>
      </c>
      <c r="AC13" s="281"/>
      <c r="AD13" s="281"/>
      <c r="AE13" s="281"/>
      <c r="AF13" s="281"/>
      <c r="AG13" s="281"/>
    </row>
    <row r="14" spans="2:33" ht="14.25" customHeight="1">
      <c r="B14" s="280"/>
      <c r="C14" s="280"/>
      <c r="D14" s="280"/>
      <c r="E14" s="280"/>
      <c r="F14" s="280"/>
      <c r="G14" s="280"/>
      <c r="H14" s="280"/>
      <c r="I14" s="280"/>
      <c r="J14" s="280"/>
      <c r="K14" s="280"/>
      <c r="L14" s="280"/>
      <c r="M14" s="280"/>
      <c r="N14" s="280"/>
      <c r="O14" s="280"/>
      <c r="P14" s="280"/>
      <c r="Q14" s="280"/>
      <c r="R14" s="291" t="str">
        <f>"Alacağı Brüt Ücret*"&amp;CHAR(10)&amp;"("&amp;ParaBirimi&amp;"/Ay)"</f>
        <v>Alacağı Brüt Ücret*
(TL/Ay)</v>
      </c>
      <c r="S14" s="281"/>
      <c r="T14" s="281"/>
      <c r="U14" s="281"/>
      <c r="V14" s="281"/>
      <c r="W14" s="281"/>
      <c r="X14" s="291" t="s">
        <v>102</v>
      </c>
      <c r="Y14" s="281"/>
      <c r="Z14" s="281"/>
      <c r="AA14" s="281"/>
      <c r="AB14" s="282" t="str">
        <f>"Proje Maliyetine"&amp;CHAR(10)&amp;"Girecek Tutar"&amp;CHAR(10)&amp;"("&amp;ParaBirimi&amp;")"</f>
        <v>Proje Maliyetine
Girecek Tutar
(TL)</v>
      </c>
      <c r="AC14" s="283"/>
      <c r="AD14" s="283"/>
      <c r="AE14" s="283"/>
      <c r="AF14" s="283"/>
      <c r="AG14" s="284"/>
    </row>
    <row r="15" spans="2:33" ht="14.25" customHeight="1">
      <c r="B15" s="280"/>
      <c r="C15" s="280"/>
      <c r="D15" s="280"/>
      <c r="E15" s="280"/>
      <c r="F15" s="280"/>
      <c r="G15" s="280"/>
      <c r="H15" s="280"/>
      <c r="I15" s="280"/>
      <c r="J15" s="280"/>
      <c r="K15" s="280"/>
      <c r="L15" s="280"/>
      <c r="M15" s="280"/>
      <c r="N15" s="280"/>
      <c r="O15" s="280"/>
      <c r="P15" s="280"/>
      <c r="Q15" s="280"/>
      <c r="R15" s="291"/>
      <c r="S15" s="281"/>
      <c r="T15" s="281"/>
      <c r="U15" s="281"/>
      <c r="V15" s="281"/>
      <c r="W15" s="281"/>
      <c r="X15" s="291"/>
      <c r="Y15" s="281"/>
      <c r="Z15" s="281"/>
      <c r="AA15" s="281"/>
      <c r="AB15" s="285"/>
      <c r="AC15" s="286"/>
      <c r="AD15" s="286"/>
      <c r="AE15" s="286"/>
      <c r="AF15" s="286"/>
      <c r="AG15" s="287"/>
    </row>
    <row r="16" spans="2:33" ht="14.25" customHeight="1">
      <c r="B16" s="280"/>
      <c r="C16" s="280"/>
      <c r="D16" s="280"/>
      <c r="E16" s="280"/>
      <c r="F16" s="280"/>
      <c r="G16" s="280"/>
      <c r="H16" s="280"/>
      <c r="I16" s="280"/>
      <c r="J16" s="280"/>
      <c r="K16" s="280"/>
      <c r="L16" s="280"/>
      <c r="M16" s="280"/>
      <c r="N16" s="280"/>
      <c r="O16" s="280"/>
      <c r="P16" s="280"/>
      <c r="Q16" s="280"/>
      <c r="R16" s="281"/>
      <c r="S16" s="281"/>
      <c r="T16" s="281"/>
      <c r="U16" s="281"/>
      <c r="V16" s="281"/>
      <c r="W16" s="281"/>
      <c r="X16" s="281"/>
      <c r="Y16" s="281"/>
      <c r="Z16" s="281"/>
      <c r="AA16" s="281"/>
      <c r="AB16" s="288"/>
      <c r="AC16" s="289"/>
      <c r="AD16" s="289"/>
      <c r="AE16" s="289"/>
      <c r="AF16" s="289"/>
      <c r="AG16" s="290"/>
    </row>
    <row r="17" spans="1:33" ht="14.25" customHeight="1">
      <c r="A17" s="26">
        <v>51</v>
      </c>
      <c r="B17" s="267">
        <f aca="true" t="shared" si="0" ref="B17:B41">IF(Aka_Sayi&gt;=A17,IF(INDEX(VTL_Unvan,MATCH(A17,L_1,0),1)="","",INDEX(VTL_Unvan,MATCH(A17,L_1,0),1))&amp;" "&amp;IF(INDEX(VTL_AdSoyad,MATCH(A17,L_1,0),1)="","",PROPER(INDEX(VTL_AdSoyad,MATCH(A17,L_1,0),1)))&amp;", "&amp;IF(INDEX(VTL_Gorev,MATCH(A17,L_1,0),1)="","",INDEX(VTL_Gorev,MATCH(A17,L_1,0),1)),"")</f>
      </c>
      <c r="C17" s="268"/>
      <c r="D17" s="268"/>
      <c r="E17" s="268"/>
      <c r="F17" s="268"/>
      <c r="G17" s="268"/>
      <c r="H17" s="268"/>
      <c r="I17" s="268"/>
      <c r="J17" s="268"/>
      <c r="K17" s="268"/>
      <c r="L17" s="268"/>
      <c r="M17" s="268"/>
      <c r="N17" s="268"/>
      <c r="O17" s="268"/>
      <c r="P17" s="268"/>
      <c r="Q17" s="269"/>
      <c r="R17" s="262">
        <f aca="true" t="shared" si="1" ref="R17:R41">IF(Aka_Sayi&gt;=A17,IF(INDEX(VTL_T1,MATCH(A17,L_1,0),1)="","",INDEX(VTL_T1,MATCH(A17,L_1,0),1)),"")</f>
      </c>
      <c r="S17" s="263"/>
      <c r="T17" s="263"/>
      <c r="U17" s="263"/>
      <c r="V17" s="263"/>
      <c r="W17" s="264"/>
      <c r="X17" s="261">
        <f aca="true" t="shared" si="2" ref="X17:X41">IF(Aka_Sayi&gt;=A17,IF(INDEX(VTL_T4,MATCH(A17,L_1,0),1)="","",INDEX(VTL_T4,MATCH(A17,L_1,0),1)),"")</f>
      </c>
      <c r="Y17" s="261"/>
      <c r="Z17" s="261"/>
      <c r="AA17" s="261"/>
      <c r="AB17" s="262">
        <f aca="true" t="shared" si="3" ref="AB17:AB41">IF(Aka_Sayi&gt;=A17,IF(INDEX(VTL_T5,MATCH(A17,L_1,0),1)="","",INDEX(VTL_T5,MATCH(A17,L_1,0),1)),"")</f>
      </c>
      <c r="AC17" s="263"/>
      <c r="AD17" s="263"/>
      <c r="AE17" s="263"/>
      <c r="AF17" s="263"/>
      <c r="AG17" s="264"/>
    </row>
    <row r="18" spans="1:33" ht="14.25" customHeight="1">
      <c r="A18" s="26">
        <v>52</v>
      </c>
      <c r="B18" s="267">
        <f t="shared" si="0"/>
      </c>
      <c r="C18" s="268"/>
      <c r="D18" s="268"/>
      <c r="E18" s="268"/>
      <c r="F18" s="268"/>
      <c r="G18" s="268"/>
      <c r="H18" s="268"/>
      <c r="I18" s="268"/>
      <c r="J18" s="268"/>
      <c r="K18" s="268"/>
      <c r="L18" s="268"/>
      <c r="M18" s="268"/>
      <c r="N18" s="268"/>
      <c r="O18" s="268"/>
      <c r="P18" s="268"/>
      <c r="Q18" s="269"/>
      <c r="R18" s="262">
        <f t="shared" si="1"/>
      </c>
      <c r="S18" s="263"/>
      <c r="T18" s="263"/>
      <c r="U18" s="263"/>
      <c r="V18" s="263"/>
      <c r="W18" s="264"/>
      <c r="X18" s="261">
        <f t="shared" si="2"/>
      </c>
      <c r="Y18" s="261"/>
      <c r="Z18" s="261"/>
      <c r="AA18" s="261"/>
      <c r="AB18" s="262">
        <f t="shared" si="3"/>
      </c>
      <c r="AC18" s="263"/>
      <c r="AD18" s="263"/>
      <c r="AE18" s="263"/>
      <c r="AF18" s="263"/>
      <c r="AG18" s="264"/>
    </row>
    <row r="19" spans="1:33" ht="14.25" customHeight="1">
      <c r="A19" s="26">
        <v>53</v>
      </c>
      <c r="B19" s="267">
        <f t="shared" si="0"/>
      </c>
      <c r="C19" s="268"/>
      <c r="D19" s="268"/>
      <c r="E19" s="268"/>
      <c r="F19" s="268"/>
      <c r="G19" s="268"/>
      <c r="H19" s="268"/>
      <c r="I19" s="268"/>
      <c r="J19" s="268"/>
      <c r="K19" s="268"/>
      <c r="L19" s="268"/>
      <c r="M19" s="268"/>
      <c r="N19" s="268"/>
      <c r="O19" s="268"/>
      <c r="P19" s="268"/>
      <c r="Q19" s="269"/>
      <c r="R19" s="262">
        <f t="shared" si="1"/>
      </c>
      <c r="S19" s="263"/>
      <c r="T19" s="263"/>
      <c r="U19" s="263"/>
      <c r="V19" s="263"/>
      <c r="W19" s="264"/>
      <c r="X19" s="261">
        <f t="shared" si="2"/>
      </c>
      <c r="Y19" s="261"/>
      <c r="Z19" s="261"/>
      <c r="AA19" s="261"/>
      <c r="AB19" s="262">
        <f t="shared" si="3"/>
      </c>
      <c r="AC19" s="263"/>
      <c r="AD19" s="263"/>
      <c r="AE19" s="263"/>
      <c r="AF19" s="263"/>
      <c r="AG19" s="264"/>
    </row>
    <row r="20" spans="1:33" ht="14.25" customHeight="1">
      <c r="A20" s="26">
        <v>54</v>
      </c>
      <c r="B20" s="267">
        <f t="shared" si="0"/>
      </c>
      <c r="C20" s="268"/>
      <c r="D20" s="268"/>
      <c r="E20" s="268"/>
      <c r="F20" s="268"/>
      <c r="G20" s="268"/>
      <c r="H20" s="268"/>
      <c r="I20" s="268"/>
      <c r="J20" s="268"/>
      <c r="K20" s="268"/>
      <c r="L20" s="268"/>
      <c r="M20" s="268"/>
      <c r="N20" s="268"/>
      <c r="O20" s="268"/>
      <c r="P20" s="268"/>
      <c r="Q20" s="269"/>
      <c r="R20" s="262">
        <f t="shared" si="1"/>
      </c>
      <c r="S20" s="263"/>
      <c r="T20" s="263"/>
      <c r="U20" s="263"/>
      <c r="V20" s="263"/>
      <c r="W20" s="264"/>
      <c r="X20" s="261">
        <f t="shared" si="2"/>
      </c>
      <c r="Y20" s="261"/>
      <c r="Z20" s="261"/>
      <c r="AA20" s="261"/>
      <c r="AB20" s="262">
        <f t="shared" si="3"/>
      </c>
      <c r="AC20" s="263"/>
      <c r="AD20" s="263"/>
      <c r="AE20" s="263"/>
      <c r="AF20" s="263"/>
      <c r="AG20" s="264"/>
    </row>
    <row r="21" spans="1:33" ht="14.25" customHeight="1">
      <c r="A21" s="26">
        <v>55</v>
      </c>
      <c r="B21" s="267">
        <f t="shared" si="0"/>
      </c>
      <c r="C21" s="268"/>
      <c r="D21" s="268"/>
      <c r="E21" s="268"/>
      <c r="F21" s="268"/>
      <c r="G21" s="268"/>
      <c r="H21" s="268"/>
      <c r="I21" s="268"/>
      <c r="J21" s="268"/>
      <c r="K21" s="268"/>
      <c r="L21" s="268"/>
      <c r="M21" s="268"/>
      <c r="N21" s="268"/>
      <c r="O21" s="268"/>
      <c r="P21" s="268"/>
      <c r="Q21" s="269"/>
      <c r="R21" s="262">
        <f t="shared" si="1"/>
      </c>
      <c r="S21" s="263"/>
      <c r="T21" s="263"/>
      <c r="U21" s="263"/>
      <c r="V21" s="263"/>
      <c r="W21" s="264"/>
      <c r="X21" s="261">
        <f t="shared" si="2"/>
      </c>
      <c r="Y21" s="261"/>
      <c r="Z21" s="261"/>
      <c r="AA21" s="261"/>
      <c r="AB21" s="262">
        <f t="shared" si="3"/>
      </c>
      <c r="AC21" s="263"/>
      <c r="AD21" s="263"/>
      <c r="AE21" s="263"/>
      <c r="AF21" s="263"/>
      <c r="AG21" s="264"/>
    </row>
    <row r="22" spans="1:33" ht="14.25" customHeight="1">
      <c r="A22" s="26">
        <v>56</v>
      </c>
      <c r="B22" s="267">
        <f t="shared" si="0"/>
      </c>
      <c r="C22" s="268"/>
      <c r="D22" s="268"/>
      <c r="E22" s="268"/>
      <c r="F22" s="268"/>
      <c r="G22" s="268"/>
      <c r="H22" s="268"/>
      <c r="I22" s="268"/>
      <c r="J22" s="268"/>
      <c r="K22" s="268"/>
      <c r="L22" s="268"/>
      <c r="M22" s="268"/>
      <c r="N22" s="268"/>
      <c r="O22" s="268"/>
      <c r="P22" s="268"/>
      <c r="Q22" s="269"/>
      <c r="R22" s="262">
        <f t="shared" si="1"/>
      </c>
      <c r="S22" s="263"/>
      <c r="T22" s="263"/>
      <c r="U22" s="263"/>
      <c r="V22" s="263"/>
      <c r="W22" s="264"/>
      <c r="X22" s="261">
        <f t="shared" si="2"/>
      </c>
      <c r="Y22" s="261"/>
      <c r="Z22" s="261"/>
      <c r="AA22" s="261"/>
      <c r="AB22" s="262">
        <f t="shared" si="3"/>
      </c>
      <c r="AC22" s="263"/>
      <c r="AD22" s="263"/>
      <c r="AE22" s="263"/>
      <c r="AF22" s="263"/>
      <c r="AG22" s="264"/>
    </row>
    <row r="23" spans="1:33" ht="14.25" customHeight="1">
      <c r="A23" s="26">
        <v>57</v>
      </c>
      <c r="B23" s="267">
        <f t="shared" si="0"/>
      </c>
      <c r="C23" s="268"/>
      <c r="D23" s="268"/>
      <c r="E23" s="268"/>
      <c r="F23" s="268"/>
      <c r="G23" s="268"/>
      <c r="H23" s="268"/>
      <c r="I23" s="268"/>
      <c r="J23" s="268"/>
      <c r="K23" s="268"/>
      <c r="L23" s="268"/>
      <c r="M23" s="268"/>
      <c r="N23" s="268"/>
      <c r="O23" s="268"/>
      <c r="P23" s="268"/>
      <c r="Q23" s="269"/>
      <c r="R23" s="262">
        <f t="shared" si="1"/>
      </c>
      <c r="S23" s="263"/>
      <c r="T23" s="263"/>
      <c r="U23" s="263"/>
      <c r="V23" s="263"/>
      <c r="W23" s="264"/>
      <c r="X23" s="261">
        <f t="shared" si="2"/>
      </c>
      <c r="Y23" s="261"/>
      <c r="Z23" s="261"/>
      <c r="AA23" s="261"/>
      <c r="AB23" s="262">
        <f t="shared" si="3"/>
      </c>
      <c r="AC23" s="263"/>
      <c r="AD23" s="263"/>
      <c r="AE23" s="263"/>
      <c r="AF23" s="263"/>
      <c r="AG23" s="264"/>
    </row>
    <row r="24" spans="1:33" ht="14.25" customHeight="1">
      <c r="A24" s="26">
        <v>58</v>
      </c>
      <c r="B24" s="267">
        <f t="shared" si="0"/>
      </c>
      <c r="C24" s="268"/>
      <c r="D24" s="268"/>
      <c r="E24" s="268"/>
      <c r="F24" s="268"/>
      <c r="G24" s="268"/>
      <c r="H24" s="268"/>
      <c r="I24" s="268"/>
      <c r="J24" s="268"/>
      <c r="K24" s="268"/>
      <c r="L24" s="268"/>
      <c r="M24" s="268"/>
      <c r="N24" s="268"/>
      <c r="O24" s="268"/>
      <c r="P24" s="268"/>
      <c r="Q24" s="269"/>
      <c r="R24" s="262">
        <f t="shared" si="1"/>
      </c>
      <c r="S24" s="263"/>
      <c r="T24" s="263"/>
      <c r="U24" s="263"/>
      <c r="V24" s="263"/>
      <c r="W24" s="264"/>
      <c r="X24" s="261">
        <f t="shared" si="2"/>
      </c>
      <c r="Y24" s="261"/>
      <c r="Z24" s="261"/>
      <c r="AA24" s="261"/>
      <c r="AB24" s="262">
        <f t="shared" si="3"/>
      </c>
      <c r="AC24" s="263"/>
      <c r="AD24" s="263"/>
      <c r="AE24" s="263"/>
      <c r="AF24" s="263"/>
      <c r="AG24" s="264"/>
    </row>
    <row r="25" spans="1:33" ht="14.25" customHeight="1">
      <c r="A25" s="26">
        <v>59</v>
      </c>
      <c r="B25" s="267">
        <f t="shared" si="0"/>
      </c>
      <c r="C25" s="268"/>
      <c r="D25" s="268"/>
      <c r="E25" s="268"/>
      <c r="F25" s="268"/>
      <c r="G25" s="268"/>
      <c r="H25" s="268"/>
      <c r="I25" s="268"/>
      <c r="J25" s="268"/>
      <c r="K25" s="268"/>
      <c r="L25" s="268"/>
      <c r="M25" s="268"/>
      <c r="N25" s="268"/>
      <c r="O25" s="268"/>
      <c r="P25" s="268"/>
      <c r="Q25" s="269"/>
      <c r="R25" s="262">
        <f t="shared" si="1"/>
      </c>
      <c r="S25" s="263"/>
      <c r="T25" s="263"/>
      <c r="U25" s="263"/>
      <c r="V25" s="263"/>
      <c r="W25" s="264"/>
      <c r="X25" s="261">
        <f t="shared" si="2"/>
      </c>
      <c r="Y25" s="261"/>
      <c r="Z25" s="261"/>
      <c r="AA25" s="261"/>
      <c r="AB25" s="262">
        <f t="shared" si="3"/>
      </c>
      <c r="AC25" s="263"/>
      <c r="AD25" s="263"/>
      <c r="AE25" s="263"/>
      <c r="AF25" s="263"/>
      <c r="AG25" s="264"/>
    </row>
    <row r="26" spans="1:33" ht="14.25" customHeight="1">
      <c r="A26" s="26">
        <v>60</v>
      </c>
      <c r="B26" s="267">
        <f t="shared" si="0"/>
      </c>
      <c r="C26" s="268"/>
      <c r="D26" s="268"/>
      <c r="E26" s="268"/>
      <c r="F26" s="268"/>
      <c r="G26" s="268"/>
      <c r="H26" s="268"/>
      <c r="I26" s="268"/>
      <c r="J26" s="268"/>
      <c r="K26" s="268"/>
      <c r="L26" s="268"/>
      <c r="M26" s="268"/>
      <c r="N26" s="268"/>
      <c r="O26" s="268"/>
      <c r="P26" s="268"/>
      <c r="Q26" s="269"/>
      <c r="R26" s="262">
        <f t="shared" si="1"/>
      </c>
      <c r="S26" s="263"/>
      <c r="T26" s="263"/>
      <c r="U26" s="263"/>
      <c r="V26" s="263"/>
      <c r="W26" s="264"/>
      <c r="X26" s="261">
        <f t="shared" si="2"/>
      </c>
      <c r="Y26" s="261"/>
      <c r="Z26" s="261"/>
      <c r="AA26" s="261"/>
      <c r="AB26" s="262">
        <f t="shared" si="3"/>
      </c>
      <c r="AC26" s="263"/>
      <c r="AD26" s="263"/>
      <c r="AE26" s="263"/>
      <c r="AF26" s="263"/>
      <c r="AG26" s="264"/>
    </row>
    <row r="27" spans="1:33" ht="14.25" customHeight="1">
      <c r="A27" s="26">
        <v>61</v>
      </c>
      <c r="B27" s="267">
        <f t="shared" si="0"/>
      </c>
      <c r="C27" s="268"/>
      <c r="D27" s="268"/>
      <c r="E27" s="268"/>
      <c r="F27" s="268"/>
      <c r="G27" s="268"/>
      <c r="H27" s="268"/>
      <c r="I27" s="268"/>
      <c r="J27" s="268"/>
      <c r="K27" s="268"/>
      <c r="L27" s="268"/>
      <c r="M27" s="268"/>
      <c r="N27" s="268"/>
      <c r="O27" s="268"/>
      <c r="P27" s="268"/>
      <c r="Q27" s="269"/>
      <c r="R27" s="262">
        <f t="shared" si="1"/>
      </c>
      <c r="S27" s="263"/>
      <c r="T27" s="263"/>
      <c r="U27" s="263"/>
      <c r="V27" s="263"/>
      <c r="W27" s="264"/>
      <c r="X27" s="261">
        <f t="shared" si="2"/>
      </c>
      <c r="Y27" s="261"/>
      <c r="Z27" s="261"/>
      <c r="AA27" s="261"/>
      <c r="AB27" s="262">
        <f t="shared" si="3"/>
      </c>
      <c r="AC27" s="263"/>
      <c r="AD27" s="263"/>
      <c r="AE27" s="263"/>
      <c r="AF27" s="263"/>
      <c r="AG27" s="264"/>
    </row>
    <row r="28" spans="1:33" ht="14.25" customHeight="1">
      <c r="A28" s="26">
        <v>62</v>
      </c>
      <c r="B28" s="267">
        <f t="shared" si="0"/>
      </c>
      <c r="C28" s="268"/>
      <c r="D28" s="268"/>
      <c r="E28" s="268"/>
      <c r="F28" s="268"/>
      <c r="G28" s="268"/>
      <c r="H28" s="268"/>
      <c r="I28" s="268"/>
      <c r="J28" s="268"/>
      <c r="K28" s="268"/>
      <c r="L28" s="268"/>
      <c r="M28" s="268"/>
      <c r="N28" s="268"/>
      <c r="O28" s="268"/>
      <c r="P28" s="268"/>
      <c r="Q28" s="269"/>
      <c r="R28" s="262">
        <f t="shared" si="1"/>
      </c>
      <c r="S28" s="263"/>
      <c r="T28" s="263"/>
      <c r="U28" s="263"/>
      <c r="V28" s="263"/>
      <c r="W28" s="264"/>
      <c r="X28" s="261">
        <f t="shared" si="2"/>
      </c>
      <c r="Y28" s="261"/>
      <c r="Z28" s="261"/>
      <c r="AA28" s="261"/>
      <c r="AB28" s="262">
        <f t="shared" si="3"/>
      </c>
      <c r="AC28" s="263"/>
      <c r="AD28" s="263"/>
      <c r="AE28" s="263"/>
      <c r="AF28" s="263"/>
      <c r="AG28" s="264"/>
    </row>
    <row r="29" spans="1:33" ht="14.25" customHeight="1">
      <c r="A29" s="26">
        <v>63</v>
      </c>
      <c r="B29" s="267">
        <f t="shared" si="0"/>
      </c>
      <c r="C29" s="268"/>
      <c r="D29" s="268"/>
      <c r="E29" s="268"/>
      <c r="F29" s="268"/>
      <c r="G29" s="268"/>
      <c r="H29" s="268"/>
      <c r="I29" s="268"/>
      <c r="J29" s="268"/>
      <c r="K29" s="268"/>
      <c r="L29" s="268"/>
      <c r="M29" s="268"/>
      <c r="N29" s="268"/>
      <c r="O29" s="268"/>
      <c r="P29" s="268"/>
      <c r="Q29" s="269"/>
      <c r="R29" s="262">
        <f t="shared" si="1"/>
      </c>
      <c r="S29" s="263"/>
      <c r="T29" s="263"/>
      <c r="U29" s="263"/>
      <c r="V29" s="263"/>
      <c r="W29" s="264"/>
      <c r="X29" s="261">
        <f t="shared" si="2"/>
      </c>
      <c r="Y29" s="261"/>
      <c r="Z29" s="261"/>
      <c r="AA29" s="261"/>
      <c r="AB29" s="262">
        <f t="shared" si="3"/>
      </c>
      <c r="AC29" s="263"/>
      <c r="AD29" s="263"/>
      <c r="AE29" s="263"/>
      <c r="AF29" s="263"/>
      <c r="AG29" s="264"/>
    </row>
    <row r="30" spans="1:33" ht="14.25" customHeight="1">
      <c r="A30" s="26">
        <v>64</v>
      </c>
      <c r="B30" s="267">
        <f t="shared" si="0"/>
      </c>
      <c r="C30" s="268"/>
      <c r="D30" s="268"/>
      <c r="E30" s="268"/>
      <c r="F30" s="268"/>
      <c r="G30" s="268"/>
      <c r="H30" s="268"/>
      <c r="I30" s="268"/>
      <c r="J30" s="268"/>
      <c r="K30" s="268"/>
      <c r="L30" s="268"/>
      <c r="M30" s="268"/>
      <c r="N30" s="268"/>
      <c r="O30" s="268"/>
      <c r="P30" s="268"/>
      <c r="Q30" s="269"/>
      <c r="R30" s="262">
        <f t="shared" si="1"/>
      </c>
      <c r="S30" s="263"/>
      <c r="T30" s="263"/>
      <c r="U30" s="263"/>
      <c r="V30" s="263"/>
      <c r="W30" s="264"/>
      <c r="X30" s="261">
        <f t="shared" si="2"/>
      </c>
      <c r="Y30" s="261"/>
      <c r="Z30" s="261"/>
      <c r="AA30" s="261"/>
      <c r="AB30" s="262">
        <f t="shared" si="3"/>
      </c>
      <c r="AC30" s="263"/>
      <c r="AD30" s="263"/>
      <c r="AE30" s="263"/>
      <c r="AF30" s="263"/>
      <c r="AG30" s="264"/>
    </row>
    <row r="31" spans="1:33" ht="14.25" customHeight="1">
      <c r="A31" s="26">
        <v>65</v>
      </c>
      <c r="B31" s="267">
        <f t="shared" si="0"/>
      </c>
      <c r="C31" s="268"/>
      <c r="D31" s="268"/>
      <c r="E31" s="268"/>
      <c r="F31" s="268"/>
      <c r="G31" s="268"/>
      <c r="H31" s="268"/>
      <c r="I31" s="268"/>
      <c r="J31" s="268"/>
      <c r="K31" s="268"/>
      <c r="L31" s="268"/>
      <c r="M31" s="268"/>
      <c r="N31" s="268"/>
      <c r="O31" s="268"/>
      <c r="P31" s="268"/>
      <c r="Q31" s="269"/>
      <c r="R31" s="262">
        <f t="shared" si="1"/>
      </c>
      <c r="S31" s="263"/>
      <c r="T31" s="263"/>
      <c r="U31" s="263"/>
      <c r="V31" s="263"/>
      <c r="W31" s="264"/>
      <c r="X31" s="261">
        <f t="shared" si="2"/>
      </c>
      <c r="Y31" s="261"/>
      <c r="Z31" s="261"/>
      <c r="AA31" s="261"/>
      <c r="AB31" s="262">
        <f t="shared" si="3"/>
      </c>
      <c r="AC31" s="263"/>
      <c r="AD31" s="263"/>
      <c r="AE31" s="263"/>
      <c r="AF31" s="263"/>
      <c r="AG31" s="264"/>
    </row>
    <row r="32" spans="1:33" ht="14.25" customHeight="1">
      <c r="A32" s="26">
        <v>66</v>
      </c>
      <c r="B32" s="267">
        <f t="shared" si="0"/>
      </c>
      <c r="C32" s="268"/>
      <c r="D32" s="268"/>
      <c r="E32" s="268"/>
      <c r="F32" s="268"/>
      <c r="G32" s="268"/>
      <c r="H32" s="268"/>
      <c r="I32" s="268"/>
      <c r="J32" s="268"/>
      <c r="K32" s="268"/>
      <c r="L32" s="268"/>
      <c r="M32" s="268"/>
      <c r="N32" s="268"/>
      <c r="O32" s="268"/>
      <c r="P32" s="268"/>
      <c r="Q32" s="269"/>
      <c r="R32" s="262">
        <f t="shared" si="1"/>
      </c>
      <c r="S32" s="263"/>
      <c r="T32" s="263"/>
      <c r="U32" s="263"/>
      <c r="V32" s="263"/>
      <c r="W32" s="264"/>
      <c r="X32" s="261">
        <f t="shared" si="2"/>
      </c>
      <c r="Y32" s="261"/>
      <c r="Z32" s="261"/>
      <c r="AA32" s="261"/>
      <c r="AB32" s="262">
        <f t="shared" si="3"/>
      </c>
      <c r="AC32" s="263"/>
      <c r="AD32" s="263"/>
      <c r="AE32" s="263"/>
      <c r="AF32" s="263"/>
      <c r="AG32" s="264"/>
    </row>
    <row r="33" spans="1:33" ht="14.25" customHeight="1">
      <c r="A33" s="26">
        <v>67</v>
      </c>
      <c r="B33" s="267">
        <f t="shared" si="0"/>
      </c>
      <c r="C33" s="268"/>
      <c r="D33" s="268"/>
      <c r="E33" s="268"/>
      <c r="F33" s="268"/>
      <c r="G33" s="268"/>
      <c r="H33" s="268"/>
      <c r="I33" s="268"/>
      <c r="J33" s="268"/>
      <c r="K33" s="268"/>
      <c r="L33" s="268"/>
      <c r="M33" s="268"/>
      <c r="N33" s="268"/>
      <c r="O33" s="268"/>
      <c r="P33" s="268"/>
      <c r="Q33" s="269"/>
      <c r="R33" s="262">
        <f t="shared" si="1"/>
      </c>
      <c r="S33" s="263"/>
      <c r="T33" s="263"/>
      <c r="U33" s="263"/>
      <c r="V33" s="263"/>
      <c r="W33" s="264"/>
      <c r="X33" s="261">
        <f t="shared" si="2"/>
      </c>
      <c r="Y33" s="261"/>
      <c r="Z33" s="261"/>
      <c r="AA33" s="261"/>
      <c r="AB33" s="262">
        <f t="shared" si="3"/>
      </c>
      <c r="AC33" s="263"/>
      <c r="AD33" s="263"/>
      <c r="AE33" s="263"/>
      <c r="AF33" s="263"/>
      <c r="AG33" s="264"/>
    </row>
    <row r="34" spans="1:33" ht="14.25" customHeight="1">
      <c r="A34" s="26">
        <v>68</v>
      </c>
      <c r="B34" s="267">
        <f t="shared" si="0"/>
      </c>
      <c r="C34" s="268"/>
      <c r="D34" s="268"/>
      <c r="E34" s="268"/>
      <c r="F34" s="268"/>
      <c r="G34" s="268"/>
      <c r="H34" s="268"/>
      <c r="I34" s="268"/>
      <c r="J34" s="268"/>
      <c r="K34" s="268"/>
      <c r="L34" s="268"/>
      <c r="M34" s="268"/>
      <c r="N34" s="268"/>
      <c r="O34" s="268"/>
      <c r="P34" s="268"/>
      <c r="Q34" s="269"/>
      <c r="R34" s="262">
        <f t="shared" si="1"/>
      </c>
      <c r="S34" s="263"/>
      <c r="T34" s="263"/>
      <c r="U34" s="263"/>
      <c r="V34" s="263"/>
      <c r="W34" s="264"/>
      <c r="X34" s="261">
        <f t="shared" si="2"/>
      </c>
      <c r="Y34" s="261"/>
      <c r="Z34" s="261"/>
      <c r="AA34" s="261"/>
      <c r="AB34" s="262">
        <f t="shared" si="3"/>
      </c>
      <c r="AC34" s="263"/>
      <c r="AD34" s="263"/>
      <c r="AE34" s="263"/>
      <c r="AF34" s="263"/>
      <c r="AG34" s="264"/>
    </row>
    <row r="35" spans="1:33" ht="14.25" customHeight="1">
      <c r="A35" s="26">
        <v>69</v>
      </c>
      <c r="B35" s="267">
        <f t="shared" si="0"/>
      </c>
      <c r="C35" s="268"/>
      <c r="D35" s="268"/>
      <c r="E35" s="268"/>
      <c r="F35" s="268"/>
      <c r="G35" s="268"/>
      <c r="H35" s="268"/>
      <c r="I35" s="268"/>
      <c r="J35" s="268"/>
      <c r="K35" s="268"/>
      <c r="L35" s="268"/>
      <c r="M35" s="268"/>
      <c r="N35" s="268"/>
      <c r="O35" s="268"/>
      <c r="P35" s="268"/>
      <c r="Q35" s="269"/>
      <c r="R35" s="262">
        <f t="shared" si="1"/>
      </c>
      <c r="S35" s="263"/>
      <c r="T35" s="263"/>
      <c r="U35" s="263"/>
      <c r="V35" s="263"/>
      <c r="W35" s="264"/>
      <c r="X35" s="261">
        <f t="shared" si="2"/>
      </c>
      <c r="Y35" s="261"/>
      <c r="Z35" s="261"/>
      <c r="AA35" s="261"/>
      <c r="AB35" s="262">
        <f t="shared" si="3"/>
      </c>
      <c r="AC35" s="263"/>
      <c r="AD35" s="263"/>
      <c r="AE35" s="263"/>
      <c r="AF35" s="263"/>
      <c r="AG35" s="264"/>
    </row>
    <row r="36" spans="1:33" ht="14.25" customHeight="1">
      <c r="A36" s="26">
        <v>70</v>
      </c>
      <c r="B36" s="267">
        <f t="shared" si="0"/>
      </c>
      <c r="C36" s="268"/>
      <c r="D36" s="268"/>
      <c r="E36" s="268"/>
      <c r="F36" s="268"/>
      <c r="G36" s="268"/>
      <c r="H36" s="268"/>
      <c r="I36" s="268"/>
      <c r="J36" s="268"/>
      <c r="K36" s="268"/>
      <c r="L36" s="268"/>
      <c r="M36" s="268"/>
      <c r="N36" s="268"/>
      <c r="O36" s="268"/>
      <c r="P36" s="268"/>
      <c r="Q36" s="269"/>
      <c r="R36" s="262">
        <f t="shared" si="1"/>
      </c>
      <c r="S36" s="263"/>
      <c r="T36" s="263"/>
      <c r="U36" s="263"/>
      <c r="V36" s="263"/>
      <c r="W36" s="264"/>
      <c r="X36" s="261">
        <f t="shared" si="2"/>
      </c>
      <c r="Y36" s="261"/>
      <c r="Z36" s="261"/>
      <c r="AA36" s="261"/>
      <c r="AB36" s="262">
        <f t="shared" si="3"/>
      </c>
      <c r="AC36" s="263"/>
      <c r="AD36" s="263"/>
      <c r="AE36" s="263"/>
      <c r="AF36" s="263"/>
      <c r="AG36" s="264"/>
    </row>
    <row r="37" spans="1:33" ht="14.25" customHeight="1">
      <c r="A37" s="26">
        <v>71</v>
      </c>
      <c r="B37" s="267">
        <f t="shared" si="0"/>
      </c>
      <c r="C37" s="268"/>
      <c r="D37" s="268"/>
      <c r="E37" s="268"/>
      <c r="F37" s="268"/>
      <c r="G37" s="268"/>
      <c r="H37" s="268"/>
      <c r="I37" s="268"/>
      <c r="J37" s="268"/>
      <c r="K37" s="268"/>
      <c r="L37" s="268"/>
      <c r="M37" s="268"/>
      <c r="N37" s="268"/>
      <c r="O37" s="268"/>
      <c r="P37" s="268"/>
      <c r="Q37" s="269"/>
      <c r="R37" s="262">
        <f t="shared" si="1"/>
      </c>
      <c r="S37" s="263"/>
      <c r="T37" s="263"/>
      <c r="U37" s="263"/>
      <c r="V37" s="263"/>
      <c r="W37" s="264"/>
      <c r="X37" s="261">
        <f t="shared" si="2"/>
      </c>
      <c r="Y37" s="261"/>
      <c r="Z37" s="261"/>
      <c r="AA37" s="261"/>
      <c r="AB37" s="262">
        <f t="shared" si="3"/>
      </c>
      <c r="AC37" s="263"/>
      <c r="AD37" s="263"/>
      <c r="AE37" s="263"/>
      <c r="AF37" s="263"/>
      <c r="AG37" s="264"/>
    </row>
    <row r="38" spans="1:33" ht="14.25" customHeight="1">
      <c r="A38" s="26">
        <v>72</v>
      </c>
      <c r="B38" s="267">
        <f t="shared" si="0"/>
      </c>
      <c r="C38" s="268"/>
      <c r="D38" s="268"/>
      <c r="E38" s="268"/>
      <c r="F38" s="268"/>
      <c r="G38" s="268"/>
      <c r="H38" s="268"/>
      <c r="I38" s="268"/>
      <c r="J38" s="268"/>
      <c r="K38" s="268"/>
      <c r="L38" s="268"/>
      <c r="M38" s="268"/>
      <c r="N38" s="268"/>
      <c r="O38" s="268"/>
      <c r="P38" s="268"/>
      <c r="Q38" s="269"/>
      <c r="R38" s="262">
        <f t="shared" si="1"/>
      </c>
      <c r="S38" s="263"/>
      <c r="T38" s="263"/>
      <c r="U38" s="263"/>
      <c r="V38" s="263"/>
      <c r="W38" s="264"/>
      <c r="X38" s="261">
        <f t="shared" si="2"/>
      </c>
      <c r="Y38" s="261"/>
      <c r="Z38" s="261"/>
      <c r="AA38" s="261"/>
      <c r="AB38" s="262">
        <f t="shared" si="3"/>
      </c>
      <c r="AC38" s="263"/>
      <c r="AD38" s="263"/>
      <c r="AE38" s="263"/>
      <c r="AF38" s="263"/>
      <c r="AG38" s="264"/>
    </row>
    <row r="39" spans="1:33" ht="14.25" customHeight="1">
      <c r="A39" s="26">
        <v>73</v>
      </c>
      <c r="B39" s="267">
        <f t="shared" si="0"/>
      </c>
      <c r="C39" s="268"/>
      <c r="D39" s="268"/>
      <c r="E39" s="268"/>
      <c r="F39" s="268"/>
      <c r="G39" s="268"/>
      <c r="H39" s="268"/>
      <c r="I39" s="268"/>
      <c r="J39" s="268"/>
      <c r="K39" s="268"/>
      <c r="L39" s="268"/>
      <c r="M39" s="268"/>
      <c r="N39" s="268"/>
      <c r="O39" s="268"/>
      <c r="P39" s="268"/>
      <c r="Q39" s="269"/>
      <c r="R39" s="262">
        <f t="shared" si="1"/>
      </c>
      <c r="S39" s="263"/>
      <c r="T39" s="263"/>
      <c r="U39" s="263"/>
      <c r="V39" s="263"/>
      <c r="W39" s="264"/>
      <c r="X39" s="261">
        <f t="shared" si="2"/>
      </c>
      <c r="Y39" s="261"/>
      <c r="Z39" s="261"/>
      <c r="AA39" s="261"/>
      <c r="AB39" s="262">
        <f t="shared" si="3"/>
      </c>
      <c r="AC39" s="263"/>
      <c r="AD39" s="263"/>
      <c r="AE39" s="263"/>
      <c r="AF39" s="263"/>
      <c r="AG39" s="264"/>
    </row>
    <row r="40" spans="1:33" ht="14.25" customHeight="1">
      <c r="A40" s="26">
        <v>74</v>
      </c>
      <c r="B40" s="267">
        <f t="shared" si="0"/>
      </c>
      <c r="C40" s="268"/>
      <c r="D40" s="268"/>
      <c r="E40" s="268"/>
      <c r="F40" s="268"/>
      <c r="G40" s="268"/>
      <c r="H40" s="268"/>
      <c r="I40" s="268"/>
      <c r="J40" s="268"/>
      <c r="K40" s="268"/>
      <c r="L40" s="268"/>
      <c r="M40" s="268"/>
      <c r="N40" s="268"/>
      <c r="O40" s="268"/>
      <c r="P40" s="268"/>
      <c r="Q40" s="269"/>
      <c r="R40" s="262">
        <f t="shared" si="1"/>
      </c>
      <c r="S40" s="263"/>
      <c r="T40" s="263"/>
      <c r="U40" s="263"/>
      <c r="V40" s="263"/>
      <c r="W40" s="264"/>
      <c r="X40" s="261">
        <f t="shared" si="2"/>
      </c>
      <c r="Y40" s="261"/>
      <c r="Z40" s="261"/>
      <c r="AA40" s="261"/>
      <c r="AB40" s="262">
        <f t="shared" si="3"/>
      </c>
      <c r="AC40" s="263"/>
      <c r="AD40" s="263"/>
      <c r="AE40" s="263"/>
      <c r="AF40" s="263"/>
      <c r="AG40" s="264"/>
    </row>
    <row r="41" spans="1:33" ht="14.25" customHeight="1">
      <c r="A41" s="26">
        <v>75</v>
      </c>
      <c r="B41" s="267">
        <f t="shared" si="0"/>
      </c>
      <c r="C41" s="268"/>
      <c r="D41" s="268"/>
      <c r="E41" s="268"/>
      <c r="F41" s="268"/>
      <c r="G41" s="268"/>
      <c r="H41" s="268"/>
      <c r="I41" s="268"/>
      <c r="J41" s="268"/>
      <c r="K41" s="268"/>
      <c r="L41" s="268"/>
      <c r="M41" s="268"/>
      <c r="N41" s="268"/>
      <c r="O41" s="268"/>
      <c r="P41" s="268"/>
      <c r="Q41" s="269"/>
      <c r="R41" s="262">
        <f t="shared" si="1"/>
      </c>
      <c r="S41" s="263"/>
      <c r="T41" s="263"/>
      <c r="U41" s="263"/>
      <c r="V41" s="263"/>
      <c r="W41" s="264"/>
      <c r="X41" s="261">
        <f t="shared" si="2"/>
      </c>
      <c r="Y41" s="261"/>
      <c r="Z41" s="261"/>
      <c r="AA41" s="261"/>
      <c r="AB41" s="262">
        <f t="shared" si="3"/>
      </c>
      <c r="AC41" s="263"/>
      <c r="AD41" s="263"/>
      <c r="AE41" s="263"/>
      <c r="AF41" s="263"/>
      <c r="AG41" s="264"/>
    </row>
    <row r="42" spans="2:33" ht="14.25" customHeight="1">
      <c r="B42" s="265" t="s">
        <v>152</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6">
        <f>SUM(AB17:AG41)+SUM('S2b'!AB42)</f>
        <v>0</v>
      </c>
      <c r="AC42" s="266"/>
      <c r="AD42" s="266"/>
      <c r="AE42" s="266"/>
      <c r="AF42" s="266"/>
      <c r="AG42" s="266"/>
    </row>
    <row r="43" spans="2:33" ht="14.25" customHeight="1">
      <c r="B43" s="270" t="s">
        <v>159</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2"/>
    </row>
    <row r="44" spans="2:33" ht="14.25" customHeight="1">
      <c r="B44" s="270"/>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2"/>
    </row>
    <row r="45" spans="2:33" ht="14.25" customHeight="1">
      <c r="B45" s="270"/>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2"/>
    </row>
    <row r="46" spans="2:33" ht="14.25" customHeight="1">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2"/>
    </row>
    <row r="47" spans="2:33" ht="14.25" customHeight="1">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2"/>
    </row>
    <row r="48" spans="2:33" ht="14.25" customHeight="1">
      <c r="B48" s="270"/>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2:33" ht="14.25" customHeight="1">
      <c r="B49" s="273"/>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5"/>
    </row>
  </sheetData>
  <sheetProtection/>
  <mergeCells count="112">
    <mergeCell ref="C4:AF11"/>
    <mergeCell ref="B12:AG12"/>
    <mergeCell ref="B13:Q16"/>
    <mergeCell ref="R13:W13"/>
    <mergeCell ref="X13:AA13"/>
    <mergeCell ref="AB13:AG13"/>
    <mergeCell ref="R14:W16"/>
    <mergeCell ref="X14:AA16"/>
    <mergeCell ref="AB14:AG16"/>
    <mergeCell ref="B18:Q18"/>
    <mergeCell ref="R18:W18"/>
    <mergeCell ref="X18:AA18"/>
    <mergeCell ref="AB18:AG18"/>
    <mergeCell ref="B17:Q17"/>
    <mergeCell ref="R17:W17"/>
    <mergeCell ref="X17:AA17"/>
    <mergeCell ref="AB17:AG17"/>
    <mergeCell ref="B20:Q20"/>
    <mergeCell ref="R20:W20"/>
    <mergeCell ref="X20:AA20"/>
    <mergeCell ref="AB20:AG20"/>
    <mergeCell ref="B19:Q19"/>
    <mergeCell ref="R19:W19"/>
    <mergeCell ref="X19:AA19"/>
    <mergeCell ref="AB19:AG19"/>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B30:Q30"/>
    <mergeCell ref="R30:W30"/>
    <mergeCell ref="X30:AA30"/>
    <mergeCell ref="AB30:AG30"/>
    <mergeCell ref="B29:Q29"/>
    <mergeCell ref="R29:W29"/>
    <mergeCell ref="X29:AA29"/>
    <mergeCell ref="AB29:AG29"/>
    <mergeCell ref="B32:Q32"/>
    <mergeCell ref="R32:W32"/>
    <mergeCell ref="X32:AA32"/>
    <mergeCell ref="AB32:AG32"/>
    <mergeCell ref="B31:Q31"/>
    <mergeCell ref="R31:W31"/>
    <mergeCell ref="X31:AA31"/>
    <mergeCell ref="AB31:AG31"/>
    <mergeCell ref="B34:Q34"/>
    <mergeCell ref="R34:W34"/>
    <mergeCell ref="X34:AA34"/>
    <mergeCell ref="AB34:AG34"/>
    <mergeCell ref="B33:Q33"/>
    <mergeCell ref="R33:W33"/>
    <mergeCell ref="X33:AA33"/>
    <mergeCell ref="AB33:AG33"/>
    <mergeCell ref="B36:Q36"/>
    <mergeCell ref="R36:W36"/>
    <mergeCell ref="X36:AA36"/>
    <mergeCell ref="AB36:AG36"/>
    <mergeCell ref="B35:Q35"/>
    <mergeCell ref="R35:W35"/>
    <mergeCell ref="X35:AA35"/>
    <mergeCell ref="AB35:AG35"/>
    <mergeCell ref="B38:Q38"/>
    <mergeCell ref="R38:W38"/>
    <mergeCell ref="X38:AA38"/>
    <mergeCell ref="AB38:AG38"/>
    <mergeCell ref="B37:Q37"/>
    <mergeCell ref="R37:W37"/>
    <mergeCell ref="X37:AA37"/>
    <mergeCell ref="AB37:AG37"/>
    <mergeCell ref="B40:Q40"/>
    <mergeCell ref="R40:W40"/>
    <mergeCell ref="X40:AA40"/>
    <mergeCell ref="AB40:AG40"/>
    <mergeCell ref="B39:Q39"/>
    <mergeCell ref="R39:W39"/>
    <mergeCell ref="X39:AA39"/>
    <mergeCell ref="AB39:AG39"/>
    <mergeCell ref="B43:AG49"/>
    <mergeCell ref="B41:Q41"/>
    <mergeCell ref="R41:W41"/>
    <mergeCell ref="X41:AA41"/>
    <mergeCell ref="AB41:AG41"/>
    <mergeCell ref="B42:AA42"/>
    <mergeCell ref="AB42:AG42"/>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164</v>
      </c>
      <c r="AG2" s="8"/>
    </row>
    <row r="3" spans="2:33" ht="15.75">
      <c r="B3" s="13"/>
      <c r="C3" s="25" t="s">
        <v>101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4"/>
    </row>
    <row r="4" spans="2:33" ht="15.75" customHeight="1">
      <c r="B4" s="13"/>
      <c r="C4" s="237">
        <f>IF(Konusu="","",Konusu)</f>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14"/>
    </row>
    <row r="5" spans="2:33" ht="15.75" customHeight="1">
      <c r="B5" s="13"/>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14"/>
    </row>
    <row r="6" spans="2:33" ht="15.75" customHeight="1">
      <c r="B6" s="13"/>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14"/>
    </row>
    <row r="7" spans="2:33" ht="15.75" customHeight="1">
      <c r="B7" s="13"/>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14"/>
    </row>
    <row r="8" spans="2:33" ht="15.75">
      <c r="B8" s="13"/>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14"/>
    </row>
    <row r="9" spans="2:33" ht="15.75">
      <c r="B9" s="13"/>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14"/>
    </row>
    <row r="10" spans="2:33" ht="15.75">
      <c r="B10" s="13"/>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14"/>
    </row>
    <row r="11" spans="2:33" ht="15.75">
      <c r="B11" s="13"/>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14"/>
    </row>
    <row r="12" spans="2:33" ht="14.25" customHeight="1">
      <c r="B12" s="276" t="s">
        <v>106</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8"/>
    </row>
    <row r="13" spans="2:33" ht="14.25" customHeight="1">
      <c r="B13" s="279" t="s">
        <v>151</v>
      </c>
      <c r="C13" s="280"/>
      <c r="D13" s="280"/>
      <c r="E13" s="280"/>
      <c r="F13" s="280"/>
      <c r="G13" s="280"/>
      <c r="H13" s="280"/>
      <c r="I13" s="280"/>
      <c r="J13" s="280"/>
      <c r="K13" s="280"/>
      <c r="L13" s="280"/>
      <c r="M13" s="280"/>
      <c r="N13" s="280"/>
      <c r="O13" s="280"/>
      <c r="P13" s="280"/>
      <c r="Q13" s="280"/>
      <c r="R13" s="281">
        <v>1</v>
      </c>
      <c r="S13" s="281"/>
      <c r="T13" s="281"/>
      <c r="U13" s="281"/>
      <c r="V13" s="281"/>
      <c r="W13" s="281"/>
      <c r="X13" s="281">
        <v>2</v>
      </c>
      <c r="Y13" s="281"/>
      <c r="Z13" s="281"/>
      <c r="AA13" s="281"/>
      <c r="AB13" s="281">
        <v>3</v>
      </c>
      <c r="AC13" s="281"/>
      <c r="AD13" s="281"/>
      <c r="AE13" s="281"/>
      <c r="AF13" s="281"/>
      <c r="AG13" s="281"/>
    </row>
    <row r="14" spans="2:33" ht="14.25" customHeight="1">
      <c r="B14" s="280"/>
      <c r="C14" s="280"/>
      <c r="D14" s="280"/>
      <c r="E14" s="280"/>
      <c r="F14" s="280"/>
      <c r="G14" s="280"/>
      <c r="H14" s="280"/>
      <c r="I14" s="280"/>
      <c r="J14" s="280"/>
      <c r="K14" s="280"/>
      <c r="L14" s="280"/>
      <c r="M14" s="280"/>
      <c r="N14" s="280"/>
      <c r="O14" s="280"/>
      <c r="P14" s="280"/>
      <c r="Q14" s="280"/>
      <c r="R14" s="291" t="str">
        <f>"Alacağı Brüt Ücret*"&amp;CHAR(10)&amp;"("&amp;ParaBirimi&amp;"/Ay)"</f>
        <v>Alacağı Brüt Ücret*
(TL/Ay)</v>
      </c>
      <c r="S14" s="281"/>
      <c r="T14" s="281"/>
      <c r="U14" s="281"/>
      <c r="V14" s="281"/>
      <c r="W14" s="281"/>
      <c r="X14" s="291" t="s">
        <v>102</v>
      </c>
      <c r="Y14" s="281"/>
      <c r="Z14" s="281"/>
      <c r="AA14" s="281"/>
      <c r="AB14" s="282" t="str">
        <f>"Proje Maliyetine"&amp;CHAR(10)&amp;"Girecek Tutar"&amp;CHAR(10)&amp;"("&amp;ParaBirimi&amp;")"</f>
        <v>Proje Maliyetine
Girecek Tutar
(TL)</v>
      </c>
      <c r="AC14" s="283"/>
      <c r="AD14" s="283"/>
      <c r="AE14" s="283"/>
      <c r="AF14" s="283"/>
      <c r="AG14" s="284"/>
    </row>
    <row r="15" spans="2:33" ht="14.25" customHeight="1">
      <c r="B15" s="280"/>
      <c r="C15" s="280"/>
      <c r="D15" s="280"/>
      <c r="E15" s="280"/>
      <c r="F15" s="280"/>
      <c r="G15" s="280"/>
      <c r="H15" s="280"/>
      <c r="I15" s="280"/>
      <c r="J15" s="280"/>
      <c r="K15" s="280"/>
      <c r="L15" s="280"/>
      <c r="M15" s="280"/>
      <c r="N15" s="280"/>
      <c r="O15" s="280"/>
      <c r="P15" s="280"/>
      <c r="Q15" s="280"/>
      <c r="R15" s="291"/>
      <c r="S15" s="281"/>
      <c r="T15" s="281"/>
      <c r="U15" s="281"/>
      <c r="V15" s="281"/>
      <c r="W15" s="281"/>
      <c r="X15" s="291"/>
      <c r="Y15" s="281"/>
      <c r="Z15" s="281"/>
      <c r="AA15" s="281"/>
      <c r="AB15" s="285"/>
      <c r="AC15" s="286"/>
      <c r="AD15" s="286"/>
      <c r="AE15" s="286"/>
      <c r="AF15" s="286"/>
      <c r="AG15" s="287"/>
    </row>
    <row r="16" spans="2:33" ht="14.25" customHeight="1">
      <c r="B16" s="280"/>
      <c r="C16" s="280"/>
      <c r="D16" s="280"/>
      <c r="E16" s="280"/>
      <c r="F16" s="280"/>
      <c r="G16" s="280"/>
      <c r="H16" s="280"/>
      <c r="I16" s="280"/>
      <c r="J16" s="280"/>
      <c r="K16" s="280"/>
      <c r="L16" s="280"/>
      <c r="M16" s="280"/>
      <c r="N16" s="280"/>
      <c r="O16" s="280"/>
      <c r="P16" s="280"/>
      <c r="Q16" s="280"/>
      <c r="R16" s="281"/>
      <c r="S16" s="281"/>
      <c r="T16" s="281"/>
      <c r="U16" s="281"/>
      <c r="V16" s="281"/>
      <c r="W16" s="281"/>
      <c r="X16" s="281"/>
      <c r="Y16" s="281"/>
      <c r="Z16" s="281"/>
      <c r="AA16" s="281"/>
      <c r="AB16" s="288"/>
      <c r="AC16" s="289"/>
      <c r="AD16" s="289"/>
      <c r="AE16" s="289"/>
      <c r="AF16" s="289"/>
      <c r="AG16" s="290"/>
    </row>
    <row r="17" spans="1:33" ht="14.25" customHeight="1">
      <c r="A17" s="26">
        <v>76</v>
      </c>
      <c r="B17" s="267">
        <f aca="true" t="shared" si="0" ref="B17:B41">IF(Aka_Sayi&gt;=A17,IF(INDEX(VTL_Unvan,MATCH(A17,L_1,0),1)="","",INDEX(VTL_Unvan,MATCH(A17,L_1,0),1))&amp;" "&amp;IF(INDEX(VTL_AdSoyad,MATCH(A17,L_1,0),1)="","",PROPER(INDEX(VTL_AdSoyad,MATCH(A17,L_1,0),1)))&amp;", "&amp;IF(INDEX(VTL_Gorev,MATCH(A17,L_1,0),1)="","",INDEX(VTL_Gorev,MATCH(A17,L_1,0),1)),"")</f>
      </c>
      <c r="C17" s="268"/>
      <c r="D17" s="268"/>
      <c r="E17" s="268"/>
      <c r="F17" s="268"/>
      <c r="G17" s="268"/>
      <c r="H17" s="268"/>
      <c r="I17" s="268"/>
      <c r="J17" s="268"/>
      <c r="K17" s="268"/>
      <c r="L17" s="268"/>
      <c r="M17" s="268"/>
      <c r="N17" s="268"/>
      <c r="O17" s="268"/>
      <c r="P17" s="268"/>
      <c r="Q17" s="269"/>
      <c r="R17" s="262">
        <f aca="true" t="shared" si="1" ref="R17:R41">IF(Aka_Sayi&gt;=A17,IF(INDEX(VTL_T1,MATCH(A17,L_1,0),1)="","",INDEX(VTL_T1,MATCH(A17,L_1,0),1)),"")</f>
      </c>
      <c r="S17" s="263"/>
      <c r="T17" s="263"/>
      <c r="U17" s="263"/>
      <c r="V17" s="263"/>
      <c r="W17" s="264"/>
      <c r="X17" s="261">
        <f aca="true" t="shared" si="2" ref="X17:X41">IF(Aka_Sayi&gt;=A17,IF(INDEX(VTL_T4,MATCH(A17,L_1,0),1)="","",INDEX(VTL_T4,MATCH(A17,L_1,0),1)),"")</f>
      </c>
      <c r="Y17" s="261"/>
      <c r="Z17" s="261"/>
      <c r="AA17" s="261"/>
      <c r="AB17" s="262">
        <f aca="true" t="shared" si="3" ref="AB17:AB41">IF(Aka_Sayi&gt;=A17,IF(INDEX(VTL_T5,MATCH(A17,L_1,0),1)="","",INDEX(VTL_T5,MATCH(A17,L_1,0),1)),"")</f>
      </c>
      <c r="AC17" s="263"/>
      <c r="AD17" s="263"/>
      <c r="AE17" s="263"/>
      <c r="AF17" s="263"/>
      <c r="AG17" s="264"/>
    </row>
    <row r="18" spans="1:33" ht="14.25" customHeight="1">
      <c r="A18" s="26">
        <v>77</v>
      </c>
      <c r="B18" s="267">
        <f t="shared" si="0"/>
      </c>
      <c r="C18" s="268"/>
      <c r="D18" s="268"/>
      <c r="E18" s="268"/>
      <c r="F18" s="268"/>
      <c r="G18" s="268"/>
      <c r="H18" s="268"/>
      <c r="I18" s="268"/>
      <c r="J18" s="268"/>
      <c r="K18" s="268"/>
      <c r="L18" s="268"/>
      <c r="M18" s="268"/>
      <c r="N18" s="268"/>
      <c r="O18" s="268"/>
      <c r="P18" s="268"/>
      <c r="Q18" s="269"/>
      <c r="R18" s="262">
        <f t="shared" si="1"/>
      </c>
      <c r="S18" s="263"/>
      <c r="T18" s="263"/>
      <c r="U18" s="263"/>
      <c r="V18" s="263"/>
      <c r="W18" s="264"/>
      <c r="X18" s="261">
        <f t="shared" si="2"/>
      </c>
      <c r="Y18" s="261"/>
      <c r="Z18" s="261"/>
      <c r="AA18" s="261"/>
      <c r="AB18" s="262">
        <f t="shared" si="3"/>
      </c>
      <c r="AC18" s="263"/>
      <c r="AD18" s="263"/>
      <c r="AE18" s="263"/>
      <c r="AF18" s="263"/>
      <c r="AG18" s="264"/>
    </row>
    <row r="19" spans="1:33" ht="14.25" customHeight="1">
      <c r="A19" s="26">
        <v>78</v>
      </c>
      <c r="B19" s="267">
        <f t="shared" si="0"/>
      </c>
      <c r="C19" s="268"/>
      <c r="D19" s="268"/>
      <c r="E19" s="268"/>
      <c r="F19" s="268"/>
      <c r="G19" s="268"/>
      <c r="H19" s="268"/>
      <c r="I19" s="268"/>
      <c r="J19" s="268"/>
      <c r="K19" s="268"/>
      <c r="L19" s="268"/>
      <c r="M19" s="268"/>
      <c r="N19" s="268"/>
      <c r="O19" s="268"/>
      <c r="P19" s="268"/>
      <c r="Q19" s="269"/>
      <c r="R19" s="262">
        <f t="shared" si="1"/>
      </c>
      <c r="S19" s="263"/>
      <c r="T19" s="263"/>
      <c r="U19" s="263"/>
      <c r="V19" s="263"/>
      <c r="W19" s="264"/>
      <c r="X19" s="261">
        <f t="shared" si="2"/>
      </c>
      <c r="Y19" s="261"/>
      <c r="Z19" s="261"/>
      <c r="AA19" s="261"/>
      <c r="AB19" s="262">
        <f t="shared" si="3"/>
      </c>
      <c r="AC19" s="263"/>
      <c r="AD19" s="263"/>
      <c r="AE19" s="263"/>
      <c r="AF19" s="263"/>
      <c r="AG19" s="264"/>
    </row>
    <row r="20" spans="1:33" ht="14.25" customHeight="1">
      <c r="A20" s="26">
        <v>79</v>
      </c>
      <c r="B20" s="267">
        <f t="shared" si="0"/>
      </c>
      <c r="C20" s="268"/>
      <c r="D20" s="268"/>
      <c r="E20" s="268"/>
      <c r="F20" s="268"/>
      <c r="G20" s="268"/>
      <c r="H20" s="268"/>
      <c r="I20" s="268"/>
      <c r="J20" s="268"/>
      <c r="K20" s="268"/>
      <c r="L20" s="268"/>
      <c r="M20" s="268"/>
      <c r="N20" s="268"/>
      <c r="O20" s="268"/>
      <c r="P20" s="268"/>
      <c r="Q20" s="269"/>
      <c r="R20" s="262">
        <f t="shared" si="1"/>
      </c>
      <c r="S20" s="263"/>
      <c r="T20" s="263"/>
      <c r="U20" s="263"/>
      <c r="V20" s="263"/>
      <c r="W20" s="264"/>
      <c r="X20" s="261">
        <f t="shared" si="2"/>
      </c>
      <c r="Y20" s="261"/>
      <c r="Z20" s="261"/>
      <c r="AA20" s="261"/>
      <c r="AB20" s="262">
        <f t="shared" si="3"/>
      </c>
      <c r="AC20" s="263"/>
      <c r="AD20" s="263"/>
      <c r="AE20" s="263"/>
      <c r="AF20" s="263"/>
      <c r="AG20" s="264"/>
    </row>
    <row r="21" spans="1:33" ht="14.25" customHeight="1">
      <c r="A21" s="26">
        <v>80</v>
      </c>
      <c r="B21" s="267">
        <f t="shared" si="0"/>
      </c>
      <c r="C21" s="268"/>
      <c r="D21" s="268"/>
      <c r="E21" s="268"/>
      <c r="F21" s="268"/>
      <c r="G21" s="268"/>
      <c r="H21" s="268"/>
      <c r="I21" s="268"/>
      <c r="J21" s="268"/>
      <c r="K21" s="268"/>
      <c r="L21" s="268"/>
      <c r="M21" s="268"/>
      <c r="N21" s="268"/>
      <c r="O21" s="268"/>
      <c r="P21" s="268"/>
      <c r="Q21" s="269"/>
      <c r="R21" s="262">
        <f t="shared" si="1"/>
      </c>
      <c r="S21" s="263"/>
      <c r="T21" s="263"/>
      <c r="U21" s="263"/>
      <c r="V21" s="263"/>
      <c r="W21" s="264"/>
      <c r="X21" s="261">
        <f t="shared" si="2"/>
      </c>
      <c r="Y21" s="261"/>
      <c r="Z21" s="261"/>
      <c r="AA21" s="261"/>
      <c r="AB21" s="262">
        <f t="shared" si="3"/>
      </c>
      <c r="AC21" s="263"/>
      <c r="AD21" s="263"/>
      <c r="AE21" s="263"/>
      <c r="AF21" s="263"/>
      <c r="AG21" s="264"/>
    </row>
    <row r="22" spans="1:33" ht="14.25" customHeight="1">
      <c r="A22" s="26">
        <v>81</v>
      </c>
      <c r="B22" s="267">
        <f t="shared" si="0"/>
      </c>
      <c r="C22" s="268"/>
      <c r="D22" s="268"/>
      <c r="E22" s="268"/>
      <c r="F22" s="268"/>
      <c r="G22" s="268"/>
      <c r="H22" s="268"/>
      <c r="I22" s="268"/>
      <c r="J22" s="268"/>
      <c r="K22" s="268"/>
      <c r="L22" s="268"/>
      <c r="M22" s="268"/>
      <c r="N22" s="268"/>
      <c r="O22" s="268"/>
      <c r="P22" s="268"/>
      <c r="Q22" s="269"/>
      <c r="R22" s="262">
        <f t="shared" si="1"/>
      </c>
      <c r="S22" s="263"/>
      <c r="T22" s="263"/>
      <c r="U22" s="263"/>
      <c r="V22" s="263"/>
      <c r="W22" s="264"/>
      <c r="X22" s="261">
        <f t="shared" si="2"/>
      </c>
      <c r="Y22" s="261"/>
      <c r="Z22" s="261"/>
      <c r="AA22" s="261"/>
      <c r="AB22" s="262">
        <f t="shared" si="3"/>
      </c>
      <c r="AC22" s="263"/>
      <c r="AD22" s="263"/>
      <c r="AE22" s="263"/>
      <c r="AF22" s="263"/>
      <c r="AG22" s="264"/>
    </row>
    <row r="23" spans="1:33" ht="14.25" customHeight="1">
      <c r="A23" s="26">
        <v>82</v>
      </c>
      <c r="B23" s="267">
        <f t="shared" si="0"/>
      </c>
      <c r="C23" s="268"/>
      <c r="D23" s="268"/>
      <c r="E23" s="268"/>
      <c r="F23" s="268"/>
      <c r="G23" s="268"/>
      <c r="H23" s="268"/>
      <c r="I23" s="268"/>
      <c r="J23" s="268"/>
      <c r="K23" s="268"/>
      <c r="L23" s="268"/>
      <c r="M23" s="268"/>
      <c r="N23" s="268"/>
      <c r="O23" s="268"/>
      <c r="P23" s="268"/>
      <c r="Q23" s="269"/>
      <c r="R23" s="262">
        <f t="shared" si="1"/>
      </c>
      <c r="S23" s="263"/>
      <c r="T23" s="263"/>
      <c r="U23" s="263"/>
      <c r="V23" s="263"/>
      <c r="W23" s="264"/>
      <c r="X23" s="261">
        <f t="shared" si="2"/>
      </c>
      <c r="Y23" s="261"/>
      <c r="Z23" s="261"/>
      <c r="AA23" s="261"/>
      <c r="AB23" s="262">
        <f t="shared" si="3"/>
      </c>
      <c r="AC23" s="263"/>
      <c r="AD23" s="263"/>
      <c r="AE23" s="263"/>
      <c r="AF23" s="263"/>
      <c r="AG23" s="264"/>
    </row>
    <row r="24" spans="1:33" ht="14.25" customHeight="1">
      <c r="A24" s="26">
        <v>83</v>
      </c>
      <c r="B24" s="267">
        <f t="shared" si="0"/>
      </c>
      <c r="C24" s="268"/>
      <c r="D24" s="268"/>
      <c r="E24" s="268"/>
      <c r="F24" s="268"/>
      <c r="G24" s="268"/>
      <c r="H24" s="268"/>
      <c r="I24" s="268"/>
      <c r="J24" s="268"/>
      <c r="K24" s="268"/>
      <c r="L24" s="268"/>
      <c r="M24" s="268"/>
      <c r="N24" s="268"/>
      <c r="O24" s="268"/>
      <c r="P24" s="268"/>
      <c r="Q24" s="269"/>
      <c r="R24" s="262">
        <f t="shared" si="1"/>
      </c>
      <c r="S24" s="263"/>
      <c r="T24" s="263"/>
      <c r="U24" s="263"/>
      <c r="V24" s="263"/>
      <c r="W24" s="264"/>
      <c r="X24" s="261">
        <f t="shared" si="2"/>
      </c>
      <c r="Y24" s="261"/>
      <c r="Z24" s="261"/>
      <c r="AA24" s="261"/>
      <c r="AB24" s="262">
        <f t="shared" si="3"/>
      </c>
      <c r="AC24" s="263"/>
      <c r="AD24" s="263"/>
      <c r="AE24" s="263"/>
      <c r="AF24" s="263"/>
      <c r="AG24" s="264"/>
    </row>
    <row r="25" spans="1:33" ht="14.25" customHeight="1">
      <c r="A25" s="26">
        <v>84</v>
      </c>
      <c r="B25" s="267">
        <f t="shared" si="0"/>
      </c>
      <c r="C25" s="268"/>
      <c r="D25" s="268"/>
      <c r="E25" s="268"/>
      <c r="F25" s="268"/>
      <c r="G25" s="268"/>
      <c r="H25" s="268"/>
      <c r="I25" s="268"/>
      <c r="J25" s="268"/>
      <c r="K25" s="268"/>
      <c r="L25" s="268"/>
      <c r="M25" s="268"/>
      <c r="N25" s="268"/>
      <c r="O25" s="268"/>
      <c r="P25" s="268"/>
      <c r="Q25" s="269"/>
      <c r="R25" s="262">
        <f t="shared" si="1"/>
      </c>
      <c r="S25" s="263"/>
      <c r="T25" s="263"/>
      <c r="U25" s="263"/>
      <c r="V25" s="263"/>
      <c r="W25" s="264"/>
      <c r="X25" s="261">
        <f t="shared" si="2"/>
      </c>
      <c r="Y25" s="261"/>
      <c r="Z25" s="261"/>
      <c r="AA25" s="261"/>
      <c r="AB25" s="262">
        <f t="shared" si="3"/>
      </c>
      <c r="AC25" s="263"/>
      <c r="AD25" s="263"/>
      <c r="AE25" s="263"/>
      <c r="AF25" s="263"/>
      <c r="AG25" s="264"/>
    </row>
    <row r="26" spans="1:33" ht="14.25" customHeight="1">
      <c r="A26" s="26">
        <v>85</v>
      </c>
      <c r="B26" s="267">
        <f t="shared" si="0"/>
      </c>
      <c r="C26" s="268"/>
      <c r="D26" s="268"/>
      <c r="E26" s="268"/>
      <c r="F26" s="268"/>
      <c r="G26" s="268"/>
      <c r="H26" s="268"/>
      <c r="I26" s="268"/>
      <c r="J26" s="268"/>
      <c r="K26" s="268"/>
      <c r="L26" s="268"/>
      <c r="M26" s="268"/>
      <c r="N26" s="268"/>
      <c r="O26" s="268"/>
      <c r="P26" s="268"/>
      <c r="Q26" s="269"/>
      <c r="R26" s="262">
        <f t="shared" si="1"/>
      </c>
      <c r="S26" s="263"/>
      <c r="T26" s="263"/>
      <c r="U26" s="263"/>
      <c r="V26" s="263"/>
      <c r="W26" s="264"/>
      <c r="X26" s="261">
        <f t="shared" si="2"/>
      </c>
      <c r="Y26" s="261"/>
      <c r="Z26" s="261"/>
      <c r="AA26" s="261"/>
      <c r="AB26" s="262">
        <f t="shared" si="3"/>
      </c>
      <c r="AC26" s="263"/>
      <c r="AD26" s="263"/>
      <c r="AE26" s="263"/>
      <c r="AF26" s="263"/>
      <c r="AG26" s="264"/>
    </row>
    <row r="27" spans="1:33" ht="14.25" customHeight="1">
      <c r="A27" s="26">
        <v>86</v>
      </c>
      <c r="B27" s="267">
        <f t="shared" si="0"/>
      </c>
      <c r="C27" s="268"/>
      <c r="D27" s="268"/>
      <c r="E27" s="268"/>
      <c r="F27" s="268"/>
      <c r="G27" s="268"/>
      <c r="H27" s="268"/>
      <c r="I27" s="268"/>
      <c r="J27" s="268"/>
      <c r="K27" s="268"/>
      <c r="L27" s="268"/>
      <c r="M27" s="268"/>
      <c r="N27" s="268"/>
      <c r="O27" s="268"/>
      <c r="P27" s="268"/>
      <c r="Q27" s="269"/>
      <c r="R27" s="262">
        <f t="shared" si="1"/>
      </c>
      <c r="S27" s="263"/>
      <c r="T27" s="263"/>
      <c r="U27" s="263"/>
      <c r="V27" s="263"/>
      <c r="W27" s="264"/>
      <c r="X27" s="261">
        <f t="shared" si="2"/>
      </c>
      <c r="Y27" s="261"/>
      <c r="Z27" s="261"/>
      <c r="AA27" s="261"/>
      <c r="AB27" s="262">
        <f t="shared" si="3"/>
      </c>
      <c r="AC27" s="263"/>
      <c r="AD27" s="263"/>
      <c r="AE27" s="263"/>
      <c r="AF27" s="263"/>
      <c r="AG27" s="264"/>
    </row>
    <row r="28" spans="1:33" ht="14.25" customHeight="1">
      <c r="A28" s="26">
        <v>87</v>
      </c>
      <c r="B28" s="267">
        <f t="shared" si="0"/>
      </c>
      <c r="C28" s="268"/>
      <c r="D28" s="268"/>
      <c r="E28" s="268"/>
      <c r="F28" s="268"/>
      <c r="G28" s="268"/>
      <c r="H28" s="268"/>
      <c r="I28" s="268"/>
      <c r="J28" s="268"/>
      <c r="K28" s="268"/>
      <c r="L28" s="268"/>
      <c r="M28" s="268"/>
      <c r="N28" s="268"/>
      <c r="O28" s="268"/>
      <c r="P28" s="268"/>
      <c r="Q28" s="269"/>
      <c r="R28" s="262">
        <f t="shared" si="1"/>
      </c>
      <c r="S28" s="263"/>
      <c r="T28" s="263"/>
      <c r="U28" s="263"/>
      <c r="V28" s="263"/>
      <c r="W28" s="264"/>
      <c r="X28" s="261">
        <f t="shared" si="2"/>
      </c>
      <c r="Y28" s="261"/>
      <c r="Z28" s="261"/>
      <c r="AA28" s="261"/>
      <c r="AB28" s="262">
        <f t="shared" si="3"/>
      </c>
      <c r="AC28" s="263"/>
      <c r="AD28" s="263"/>
      <c r="AE28" s="263"/>
      <c r="AF28" s="263"/>
      <c r="AG28" s="264"/>
    </row>
    <row r="29" spans="1:33" ht="14.25" customHeight="1">
      <c r="A29" s="26">
        <v>88</v>
      </c>
      <c r="B29" s="267">
        <f t="shared" si="0"/>
      </c>
      <c r="C29" s="268"/>
      <c r="D29" s="268"/>
      <c r="E29" s="268"/>
      <c r="F29" s="268"/>
      <c r="G29" s="268"/>
      <c r="H29" s="268"/>
      <c r="I29" s="268"/>
      <c r="J29" s="268"/>
      <c r="K29" s="268"/>
      <c r="L29" s="268"/>
      <c r="M29" s="268"/>
      <c r="N29" s="268"/>
      <c r="O29" s="268"/>
      <c r="P29" s="268"/>
      <c r="Q29" s="269"/>
      <c r="R29" s="262">
        <f t="shared" si="1"/>
      </c>
      <c r="S29" s="263"/>
      <c r="T29" s="263"/>
      <c r="U29" s="263"/>
      <c r="V29" s="263"/>
      <c r="W29" s="264"/>
      <c r="X29" s="261">
        <f t="shared" si="2"/>
      </c>
      <c r="Y29" s="261"/>
      <c r="Z29" s="261"/>
      <c r="AA29" s="261"/>
      <c r="AB29" s="262">
        <f t="shared" si="3"/>
      </c>
      <c r="AC29" s="263"/>
      <c r="AD29" s="263"/>
      <c r="AE29" s="263"/>
      <c r="AF29" s="263"/>
      <c r="AG29" s="264"/>
    </row>
    <row r="30" spans="1:33" ht="14.25" customHeight="1">
      <c r="A30" s="26">
        <v>89</v>
      </c>
      <c r="B30" s="267">
        <f t="shared" si="0"/>
      </c>
      <c r="C30" s="268"/>
      <c r="D30" s="268"/>
      <c r="E30" s="268"/>
      <c r="F30" s="268"/>
      <c r="G30" s="268"/>
      <c r="H30" s="268"/>
      <c r="I30" s="268"/>
      <c r="J30" s="268"/>
      <c r="K30" s="268"/>
      <c r="L30" s="268"/>
      <c r="M30" s="268"/>
      <c r="N30" s="268"/>
      <c r="O30" s="268"/>
      <c r="P30" s="268"/>
      <c r="Q30" s="269"/>
      <c r="R30" s="262">
        <f t="shared" si="1"/>
      </c>
      <c r="S30" s="263"/>
      <c r="T30" s="263"/>
      <c r="U30" s="263"/>
      <c r="V30" s="263"/>
      <c r="W30" s="264"/>
      <c r="X30" s="261">
        <f t="shared" si="2"/>
      </c>
      <c r="Y30" s="261"/>
      <c r="Z30" s="261"/>
      <c r="AA30" s="261"/>
      <c r="AB30" s="262">
        <f t="shared" si="3"/>
      </c>
      <c r="AC30" s="263"/>
      <c r="AD30" s="263"/>
      <c r="AE30" s="263"/>
      <c r="AF30" s="263"/>
      <c r="AG30" s="264"/>
    </row>
    <row r="31" spans="1:33" ht="14.25" customHeight="1">
      <c r="A31" s="26">
        <v>90</v>
      </c>
      <c r="B31" s="267">
        <f t="shared" si="0"/>
      </c>
      <c r="C31" s="268"/>
      <c r="D31" s="268"/>
      <c r="E31" s="268"/>
      <c r="F31" s="268"/>
      <c r="G31" s="268"/>
      <c r="H31" s="268"/>
      <c r="I31" s="268"/>
      <c r="J31" s="268"/>
      <c r="K31" s="268"/>
      <c r="L31" s="268"/>
      <c r="M31" s="268"/>
      <c r="N31" s="268"/>
      <c r="O31" s="268"/>
      <c r="P31" s="268"/>
      <c r="Q31" s="269"/>
      <c r="R31" s="262">
        <f t="shared" si="1"/>
      </c>
      <c r="S31" s="263"/>
      <c r="T31" s="263"/>
      <c r="U31" s="263"/>
      <c r="V31" s="263"/>
      <c r="W31" s="264"/>
      <c r="X31" s="261">
        <f t="shared" si="2"/>
      </c>
      <c r="Y31" s="261"/>
      <c r="Z31" s="261"/>
      <c r="AA31" s="261"/>
      <c r="AB31" s="262">
        <f t="shared" si="3"/>
      </c>
      <c r="AC31" s="263"/>
      <c r="AD31" s="263"/>
      <c r="AE31" s="263"/>
      <c r="AF31" s="263"/>
      <c r="AG31" s="264"/>
    </row>
    <row r="32" spans="1:33" ht="14.25" customHeight="1">
      <c r="A32" s="26">
        <v>91</v>
      </c>
      <c r="B32" s="267">
        <f t="shared" si="0"/>
      </c>
      <c r="C32" s="268"/>
      <c r="D32" s="268"/>
      <c r="E32" s="268"/>
      <c r="F32" s="268"/>
      <c r="G32" s="268"/>
      <c r="H32" s="268"/>
      <c r="I32" s="268"/>
      <c r="J32" s="268"/>
      <c r="K32" s="268"/>
      <c r="L32" s="268"/>
      <c r="M32" s="268"/>
      <c r="N32" s="268"/>
      <c r="O32" s="268"/>
      <c r="P32" s="268"/>
      <c r="Q32" s="269"/>
      <c r="R32" s="262">
        <f t="shared" si="1"/>
      </c>
      <c r="S32" s="263"/>
      <c r="T32" s="263"/>
      <c r="U32" s="263"/>
      <c r="V32" s="263"/>
      <c r="W32" s="264"/>
      <c r="X32" s="261">
        <f t="shared" si="2"/>
      </c>
      <c r="Y32" s="261"/>
      <c r="Z32" s="261"/>
      <c r="AA32" s="261"/>
      <c r="AB32" s="262">
        <f t="shared" si="3"/>
      </c>
      <c r="AC32" s="263"/>
      <c r="AD32" s="263"/>
      <c r="AE32" s="263"/>
      <c r="AF32" s="263"/>
      <c r="AG32" s="264"/>
    </row>
    <row r="33" spans="1:33" ht="14.25" customHeight="1">
      <c r="A33" s="26">
        <v>92</v>
      </c>
      <c r="B33" s="267">
        <f t="shared" si="0"/>
      </c>
      <c r="C33" s="268"/>
      <c r="D33" s="268"/>
      <c r="E33" s="268"/>
      <c r="F33" s="268"/>
      <c r="G33" s="268"/>
      <c r="H33" s="268"/>
      <c r="I33" s="268"/>
      <c r="J33" s="268"/>
      <c r="K33" s="268"/>
      <c r="L33" s="268"/>
      <c r="M33" s="268"/>
      <c r="N33" s="268"/>
      <c r="O33" s="268"/>
      <c r="P33" s="268"/>
      <c r="Q33" s="269"/>
      <c r="R33" s="262">
        <f t="shared" si="1"/>
      </c>
      <c r="S33" s="263"/>
      <c r="T33" s="263"/>
      <c r="U33" s="263"/>
      <c r="V33" s="263"/>
      <c r="W33" s="264"/>
      <c r="X33" s="261">
        <f t="shared" si="2"/>
      </c>
      <c r="Y33" s="261"/>
      <c r="Z33" s="261"/>
      <c r="AA33" s="261"/>
      <c r="AB33" s="262">
        <f t="shared" si="3"/>
      </c>
      <c r="AC33" s="263"/>
      <c r="AD33" s="263"/>
      <c r="AE33" s="263"/>
      <c r="AF33" s="263"/>
      <c r="AG33" s="264"/>
    </row>
    <row r="34" spans="1:33" ht="14.25" customHeight="1">
      <c r="A34" s="26">
        <v>93</v>
      </c>
      <c r="B34" s="267">
        <f t="shared" si="0"/>
      </c>
      <c r="C34" s="268"/>
      <c r="D34" s="268"/>
      <c r="E34" s="268"/>
      <c r="F34" s="268"/>
      <c r="G34" s="268"/>
      <c r="H34" s="268"/>
      <c r="I34" s="268"/>
      <c r="J34" s="268"/>
      <c r="K34" s="268"/>
      <c r="L34" s="268"/>
      <c r="M34" s="268"/>
      <c r="N34" s="268"/>
      <c r="O34" s="268"/>
      <c r="P34" s="268"/>
      <c r="Q34" s="269"/>
      <c r="R34" s="262">
        <f t="shared" si="1"/>
      </c>
      <c r="S34" s="263"/>
      <c r="T34" s="263"/>
      <c r="U34" s="263"/>
      <c r="V34" s="263"/>
      <c r="W34" s="264"/>
      <c r="X34" s="261">
        <f t="shared" si="2"/>
      </c>
      <c r="Y34" s="261"/>
      <c r="Z34" s="261"/>
      <c r="AA34" s="261"/>
      <c r="AB34" s="262">
        <f t="shared" si="3"/>
      </c>
      <c r="AC34" s="263"/>
      <c r="AD34" s="263"/>
      <c r="AE34" s="263"/>
      <c r="AF34" s="263"/>
      <c r="AG34" s="264"/>
    </row>
    <row r="35" spans="1:33" ht="14.25" customHeight="1">
      <c r="A35" s="26">
        <v>94</v>
      </c>
      <c r="B35" s="267">
        <f t="shared" si="0"/>
      </c>
      <c r="C35" s="268"/>
      <c r="D35" s="268"/>
      <c r="E35" s="268"/>
      <c r="F35" s="268"/>
      <c r="G35" s="268"/>
      <c r="H35" s="268"/>
      <c r="I35" s="268"/>
      <c r="J35" s="268"/>
      <c r="K35" s="268"/>
      <c r="L35" s="268"/>
      <c r="M35" s="268"/>
      <c r="N35" s="268"/>
      <c r="O35" s="268"/>
      <c r="P35" s="268"/>
      <c r="Q35" s="269"/>
      <c r="R35" s="262">
        <f t="shared" si="1"/>
      </c>
      <c r="S35" s="263"/>
      <c r="T35" s="263"/>
      <c r="U35" s="263"/>
      <c r="V35" s="263"/>
      <c r="W35" s="264"/>
      <c r="X35" s="261">
        <f t="shared" si="2"/>
      </c>
      <c r="Y35" s="261"/>
      <c r="Z35" s="261"/>
      <c r="AA35" s="261"/>
      <c r="AB35" s="262">
        <f t="shared" si="3"/>
      </c>
      <c r="AC35" s="263"/>
      <c r="AD35" s="263"/>
      <c r="AE35" s="263"/>
      <c r="AF35" s="263"/>
      <c r="AG35" s="264"/>
    </row>
    <row r="36" spans="1:33" ht="14.25" customHeight="1">
      <c r="A36" s="26">
        <v>95</v>
      </c>
      <c r="B36" s="267">
        <f t="shared" si="0"/>
      </c>
      <c r="C36" s="268"/>
      <c r="D36" s="268"/>
      <c r="E36" s="268"/>
      <c r="F36" s="268"/>
      <c r="G36" s="268"/>
      <c r="H36" s="268"/>
      <c r="I36" s="268"/>
      <c r="J36" s="268"/>
      <c r="K36" s="268"/>
      <c r="L36" s="268"/>
      <c r="M36" s="268"/>
      <c r="N36" s="268"/>
      <c r="O36" s="268"/>
      <c r="P36" s="268"/>
      <c r="Q36" s="269"/>
      <c r="R36" s="262">
        <f t="shared" si="1"/>
      </c>
      <c r="S36" s="263"/>
      <c r="T36" s="263"/>
      <c r="U36" s="263"/>
      <c r="V36" s="263"/>
      <c r="W36" s="264"/>
      <c r="X36" s="261">
        <f t="shared" si="2"/>
      </c>
      <c r="Y36" s="261"/>
      <c r="Z36" s="261"/>
      <c r="AA36" s="261"/>
      <c r="AB36" s="262">
        <f t="shared" si="3"/>
      </c>
      <c r="AC36" s="263"/>
      <c r="AD36" s="263"/>
      <c r="AE36" s="263"/>
      <c r="AF36" s="263"/>
      <c r="AG36" s="264"/>
    </row>
    <row r="37" spans="1:33" ht="14.25" customHeight="1">
      <c r="A37" s="26">
        <v>96</v>
      </c>
      <c r="B37" s="267">
        <f t="shared" si="0"/>
      </c>
      <c r="C37" s="268"/>
      <c r="D37" s="268"/>
      <c r="E37" s="268"/>
      <c r="F37" s="268"/>
      <c r="G37" s="268"/>
      <c r="H37" s="268"/>
      <c r="I37" s="268"/>
      <c r="J37" s="268"/>
      <c r="K37" s="268"/>
      <c r="L37" s="268"/>
      <c r="M37" s="268"/>
      <c r="N37" s="268"/>
      <c r="O37" s="268"/>
      <c r="P37" s="268"/>
      <c r="Q37" s="269"/>
      <c r="R37" s="262">
        <f t="shared" si="1"/>
      </c>
      <c r="S37" s="263"/>
      <c r="T37" s="263"/>
      <c r="U37" s="263"/>
      <c r="V37" s="263"/>
      <c r="W37" s="264"/>
      <c r="X37" s="261">
        <f t="shared" si="2"/>
      </c>
      <c r="Y37" s="261"/>
      <c r="Z37" s="261"/>
      <c r="AA37" s="261"/>
      <c r="AB37" s="262">
        <f t="shared" si="3"/>
      </c>
      <c r="AC37" s="263"/>
      <c r="AD37" s="263"/>
      <c r="AE37" s="263"/>
      <c r="AF37" s="263"/>
      <c r="AG37" s="264"/>
    </row>
    <row r="38" spans="1:33" ht="14.25" customHeight="1">
      <c r="A38" s="26">
        <v>97</v>
      </c>
      <c r="B38" s="267">
        <f t="shared" si="0"/>
      </c>
      <c r="C38" s="268"/>
      <c r="D38" s="268"/>
      <c r="E38" s="268"/>
      <c r="F38" s="268"/>
      <c r="G38" s="268"/>
      <c r="H38" s="268"/>
      <c r="I38" s="268"/>
      <c r="J38" s="268"/>
      <c r="K38" s="268"/>
      <c r="L38" s="268"/>
      <c r="M38" s="268"/>
      <c r="N38" s="268"/>
      <c r="O38" s="268"/>
      <c r="P38" s="268"/>
      <c r="Q38" s="269"/>
      <c r="R38" s="262">
        <f t="shared" si="1"/>
      </c>
      <c r="S38" s="263"/>
      <c r="T38" s="263"/>
      <c r="U38" s="263"/>
      <c r="V38" s="263"/>
      <c r="W38" s="264"/>
      <c r="X38" s="261">
        <f t="shared" si="2"/>
      </c>
      <c r="Y38" s="261"/>
      <c r="Z38" s="261"/>
      <c r="AA38" s="261"/>
      <c r="AB38" s="262">
        <f t="shared" si="3"/>
      </c>
      <c r="AC38" s="263"/>
      <c r="AD38" s="263"/>
      <c r="AE38" s="263"/>
      <c r="AF38" s="263"/>
      <c r="AG38" s="264"/>
    </row>
    <row r="39" spans="1:33" ht="14.25" customHeight="1">
      <c r="A39" s="26">
        <v>98</v>
      </c>
      <c r="B39" s="267">
        <f t="shared" si="0"/>
      </c>
      <c r="C39" s="268"/>
      <c r="D39" s="268"/>
      <c r="E39" s="268"/>
      <c r="F39" s="268"/>
      <c r="G39" s="268"/>
      <c r="H39" s="268"/>
      <c r="I39" s="268"/>
      <c r="J39" s="268"/>
      <c r="K39" s="268"/>
      <c r="L39" s="268"/>
      <c r="M39" s="268"/>
      <c r="N39" s="268"/>
      <c r="O39" s="268"/>
      <c r="P39" s="268"/>
      <c r="Q39" s="269"/>
      <c r="R39" s="262">
        <f t="shared" si="1"/>
      </c>
      <c r="S39" s="263"/>
      <c r="T39" s="263"/>
      <c r="U39" s="263"/>
      <c r="V39" s="263"/>
      <c r="W39" s="264"/>
      <c r="X39" s="261">
        <f t="shared" si="2"/>
      </c>
      <c r="Y39" s="261"/>
      <c r="Z39" s="261"/>
      <c r="AA39" s="261"/>
      <c r="AB39" s="262">
        <f t="shared" si="3"/>
      </c>
      <c r="AC39" s="263"/>
      <c r="AD39" s="263"/>
      <c r="AE39" s="263"/>
      <c r="AF39" s="263"/>
      <c r="AG39" s="264"/>
    </row>
    <row r="40" spans="1:33" ht="14.25" customHeight="1">
      <c r="A40" s="26">
        <v>99</v>
      </c>
      <c r="B40" s="267">
        <f t="shared" si="0"/>
      </c>
      <c r="C40" s="268"/>
      <c r="D40" s="268"/>
      <c r="E40" s="268"/>
      <c r="F40" s="268"/>
      <c r="G40" s="268"/>
      <c r="H40" s="268"/>
      <c r="I40" s="268"/>
      <c r="J40" s="268"/>
      <c r="K40" s="268"/>
      <c r="L40" s="268"/>
      <c r="M40" s="268"/>
      <c r="N40" s="268"/>
      <c r="O40" s="268"/>
      <c r="P40" s="268"/>
      <c r="Q40" s="269"/>
      <c r="R40" s="262">
        <f t="shared" si="1"/>
      </c>
      <c r="S40" s="263"/>
      <c r="T40" s="263"/>
      <c r="U40" s="263"/>
      <c r="V40" s="263"/>
      <c r="W40" s="264"/>
      <c r="X40" s="261">
        <f t="shared" si="2"/>
      </c>
      <c r="Y40" s="261"/>
      <c r="Z40" s="261"/>
      <c r="AA40" s="261"/>
      <c r="AB40" s="262">
        <f t="shared" si="3"/>
      </c>
      <c r="AC40" s="263"/>
      <c r="AD40" s="263"/>
      <c r="AE40" s="263"/>
      <c r="AF40" s="263"/>
      <c r="AG40" s="264"/>
    </row>
    <row r="41" spans="1:33" ht="14.25" customHeight="1">
      <c r="A41" s="26">
        <v>100</v>
      </c>
      <c r="B41" s="267">
        <f t="shared" si="0"/>
      </c>
      <c r="C41" s="268"/>
      <c r="D41" s="268"/>
      <c r="E41" s="268"/>
      <c r="F41" s="268"/>
      <c r="G41" s="268"/>
      <c r="H41" s="268"/>
      <c r="I41" s="268"/>
      <c r="J41" s="268"/>
      <c r="K41" s="268"/>
      <c r="L41" s="268"/>
      <c r="M41" s="268"/>
      <c r="N41" s="268"/>
      <c r="O41" s="268"/>
      <c r="P41" s="268"/>
      <c r="Q41" s="269"/>
      <c r="R41" s="262">
        <f t="shared" si="1"/>
      </c>
      <c r="S41" s="263"/>
      <c r="T41" s="263"/>
      <c r="U41" s="263"/>
      <c r="V41" s="263"/>
      <c r="W41" s="264"/>
      <c r="X41" s="261">
        <f t="shared" si="2"/>
      </c>
      <c r="Y41" s="261"/>
      <c r="Z41" s="261"/>
      <c r="AA41" s="261"/>
      <c r="AB41" s="262">
        <f t="shared" si="3"/>
      </c>
      <c r="AC41" s="263"/>
      <c r="AD41" s="263"/>
      <c r="AE41" s="263"/>
      <c r="AF41" s="263"/>
      <c r="AG41" s="264"/>
    </row>
    <row r="42" spans="2:33" ht="14.25" customHeight="1">
      <c r="B42" s="265" t="s">
        <v>152</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6">
        <f>SUM(AB17:AG41)+SUM('S2c'!AB42)</f>
        <v>0</v>
      </c>
      <c r="AC42" s="266"/>
      <c r="AD42" s="266"/>
      <c r="AE42" s="266"/>
      <c r="AF42" s="266"/>
      <c r="AG42" s="266"/>
    </row>
    <row r="43" spans="2:33" ht="14.25" customHeight="1">
      <c r="B43" s="270" t="s">
        <v>159</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2"/>
    </row>
    <row r="44" spans="2:33" ht="14.25" customHeight="1">
      <c r="B44" s="270"/>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2"/>
    </row>
    <row r="45" spans="2:33" ht="14.25" customHeight="1">
      <c r="B45" s="270"/>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2"/>
    </row>
    <row r="46" spans="2:33" ht="14.25" customHeight="1">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2"/>
    </row>
    <row r="47" spans="2:33" ht="14.25" customHeight="1">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2"/>
    </row>
    <row r="48" spans="2:33" ht="14.25" customHeight="1">
      <c r="B48" s="270"/>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2:33" ht="14.25" customHeight="1">
      <c r="B49" s="273"/>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5"/>
    </row>
  </sheetData>
  <sheetProtection/>
  <mergeCells count="112">
    <mergeCell ref="C4:AF11"/>
    <mergeCell ref="B12:AG12"/>
    <mergeCell ref="B13:Q16"/>
    <mergeCell ref="R13:W13"/>
    <mergeCell ref="X13:AA13"/>
    <mergeCell ref="AB13:AG13"/>
    <mergeCell ref="R14:W16"/>
    <mergeCell ref="X14:AA16"/>
    <mergeCell ref="AB14:AG16"/>
    <mergeCell ref="B18:Q18"/>
    <mergeCell ref="R18:W18"/>
    <mergeCell ref="X18:AA18"/>
    <mergeCell ref="AB18:AG18"/>
    <mergeCell ref="B17:Q17"/>
    <mergeCell ref="R17:W17"/>
    <mergeCell ref="X17:AA17"/>
    <mergeCell ref="AB17:AG17"/>
    <mergeCell ref="B20:Q20"/>
    <mergeCell ref="R20:W20"/>
    <mergeCell ref="X20:AA20"/>
    <mergeCell ref="AB20:AG20"/>
    <mergeCell ref="B19:Q19"/>
    <mergeCell ref="R19:W19"/>
    <mergeCell ref="X19:AA19"/>
    <mergeCell ref="AB19:AG19"/>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B30:Q30"/>
    <mergeCell ref="R30:W30"/>
    <mergeCell ref="X30:AA30"/>
    <mergeCell ref="AB30:AG30"/>
    <mergeCell ref="B29:Q29"/>
    <mergeCell ref="R29:W29"/>
    <mergeCell ref="X29:AA29"/>
    <mergeCell ref="AB29:AG29"/>
    <mergeCell ref="B32:Q32"/>
    <mergeCell ref="R32:W32"/>
    <mergeCell ref="X32:AA32"/>
    <mergeCell ref="AB32:AG32"/>
    <mergeCell ref="B31:Q31"/>
    <mergeCell ref="R31:W31"/>
    <mergeCell ref="X31:AA31"/>
    <mergeCell ref="AB31:AG31"/>
    <mergeCell ref="B34:Q34"/>
    <mergeCell ref="R34:W34"/>
    <mergeCell ref="X34:AA34"/>
    <mergeCell ref="AB34:AG34"/>
    <mergeCell ref="B33:Q33"/>
    <mergeCell ref="R33:W33"/>
    <mergeCell ref="X33:AA33"/>
    <mergeCell ref="AB33:AG33"/>
    <mergeCell ref="B36:Q36"/>
    <mergeCell ref="R36:W36"/>
    <mergeCell ref="X36:AA36"/>
    <mergeCell ref="AB36:AG36"/>
    <mergeCell ref="B35:Q35"/>
    <mergeCell ref="R35:W35"/>
    <mergeCell ref="X35:AA35"/>
    <mergeCell ref="AB35:AG35"/>
    <mergeCell ref="B38:Q38"/>
    <mergeCell ref="R38:W38"/>
    <mergeCell ref="X38:AA38"/>
    <mergeCell ref="AB38:AG38"/>
    <mergeCell ref="B37:Q37"/>
    <mergeCell ref="R37:W37"/>
    <mergeCell ref="X37:AA37"/>
    <mergeCell ref="AB37:AG37"/>
    <mergeCell ref="B40:Q40"/>
    <mergeCell ref="R40:W40"/>
    <mergeCell ref="X40:AA40"/>
    <mergeCell ref="AB40:AG40"/>
    <mergeCell ref="B39:Q39"/>
    <mergeCell ref="R39:W39"/>
    <mergeCell ref="X39:AA39"/>
    <mergeCell ref="AB39:AG39"/>
    <mergeCell ref="B43:AG49"/>
    <mergeCell ref="B41:Q41"/>
    <mergeCell ref="R41:W41"/>
    <mergeCell ref="X41:AA41"/>
    <mergeCell ref="AB41:AG41"/>
    <mergeCell ref="B42:AA42"/>
    <mergeCell ref="AB42:AG42"/>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ayfa10"/>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7" t="s">
        <v>165</v>
      </c>
      <c r="AG2" s="8"/>
    </row>
    <row r="3" spans="1:33" ht="14.25" customHeight="1">
      <c r="A3" s="26"/>
      <c r="B3" s="46"/>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67"/>
    </row>
    <row r="4" spans="1:33" ht="14.25" customHeight="1">
      <c r="A4" s="26"/>
      <c r="B4" s="276" t="str">
        <f>"TABLO 2"&amp;"-b"&amp;": PROJEDE GÖREV ALAN SÖZLEŞMELİ PERSONEL VE İLGİLİ ÖDEMELER"</f>
        <v>TABLO 2-b: PROJEDE GÖREV ALAN SÖZLEŞMELİ PERSONEL VE İLGİLİ ÖDEMELER</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8"/>
    </row>
    <row r="5" spans="1:33" ht="14.25" customHeight="1">
      <c r="A5" s="26"/>
      <c r="B5" s="297" t="s">
        <v>86</v>
      </c>
      <c r="C5" s="297"/>
      <c r="D5" s="297"/>
      <c r="E5" s="297"/>
      <c r="F5" s="297"/>
      <c r="G5" s="297"/>
      <c r="H5" s="297"/>
      <c r="I5" s="297"/>
      <c r="J5" s="297"/>
      <c r="K5" s="291">
        <v>1</v>
      </c>
      <c r="L5" s="291"/>
      <c r="M5" s="291"/>
      <c r="N5" s="291"/>
      <c r="O5" s="291"/>
      <c r="P5" s="291">
        <v>2</v>
      </c>
      <c r="Q5" s="291"/>
      <c r="R5" s="291"/>
      <c r="S5" s="291"/>
      <c r="T5" s="291"/>
      <c r="U5" s="291" t="s">
        <v>156</v>
      </c>
      <c r="V5" s="291"/>
      <c r="W5" s="291"/>
      <c r="X5" s="291"/>
      <c r="Y5" s="291"/>
      <c r="Z5" s="296">
        <v>4</v>
      </c>
      <c r="AA5" s="296"/>
      <c r="AB5" s="296"/>
      <c r="AC5" s="291" t="s">
        <v>157</v>
      </c>
      <c r="AD5" s="291"/>
      <c r="AE5" s="291"/>
      <c r="AF5" s="291"/>
      <c r="AG5" s="291"/>
    </row>
    <row r="6" spans="1:33" ht="14.25" customHeight="1">
      <c r="A6" s="26"/>
      <c r="B6" s="297"/>
      <c r="C6" s="297"/>
      <c r="D6" s="297"/>
      <c r="E6" s="297"/>
      <c r="F6" s="297"/>
      <c r="G6" s="297"/>
      <c r="H6" s="297"/>
      <c r="I6" s="297"/>
      <c r="J6" s="297"/>
      <c r="K6" s="295" t="str">
        <f>"Alacağı Brüt Ücret"&amp;CHAR(10)&amp;"("&amp;ParaBirimi&amp;"/Ay)"</f>
        <v>Alacağı Brüt Ücret
(TL/Ay)</v>
      </c>
      <c r="L6" s="295"/>
      <c r="M6" s="295"/>
      <c r="N6" s="295"/>
      <c r="O6" s="295"/>
      <c r="P6" s="295" t="str">
        <f>"İşveren"&amp;CHAR(10)&amp;"Hisseleri*"&amp;CHAR(10)&amp;"("&amp;ParaBirimi&amp;"/Ay)"</f>
        <v>İşveren
Hisseleri*
(TL/Ay)</v>
      </c>
      <c r="Q6" s="295"/>
      <c r="R6" s="295"/>
      <c r="S6" s="295"/>
      <c r="T6" s="295"/>
      <c r="U6" s="295" t="str">
        <f>"Proje"&amp;CHAR(10)&amp;"Hesabına"&amp;CHAR(10)&amp;"Masraf"&amp;CHAR(10)&amp;"Kaydedilecek"&amp;CHAR(10)&amp;"Tutar"&amp;CHAR(10)&amp;"("&amp;ParaBirimi&amp;"/Ay)"</f>
        <v>Proje
Hesabına
Masraf
Kaydedilecek
Tutar
(TL/Ay)</v>
      </c>
      <c r="V6" s="295"/>
      <c r="W6" s="295"/>
      <c r="X6" s="295"/>
      <c r="Y6" s="295"/>
      <c r="Z6" s="295" t="s">
        <v>103</v>
      </c>
      <c r="AA6" s="296"/>
      <c r="AB6" s="296"/>
      <c r="AC6" s="295" t="str">
        <f>"Proje Maliyetine"&amp;CHAR(10)&amp;"Girecek Tutar"&amp;CHAR(10)&amp;"("&amp;ParaBirimi&amp;")"</f>
        <v>Proje Maliyetine
Girecek Tutar
(TL)</v>
      </c>
      <c r="AD6" s="295"/>
      <c r="AE6" s="295"/>
      <c r="AF6" s="295"/>
      <c r="AG6" s="295"/>
    </row>
    <row r="7" spans="1:33" ht="14.25" customHeight="1">
      <c r="A7" s="26"/>
      <c r="B7" s="297"/>
      <c r="C7" s="297"/>
      <c r="D7" s="297"/>
      <c r="E7" s="297"/>
      <c r="F7" s="297"/>
      <c r="G7" s="297"/>
      <c r="H7" s="297"/>
      <c r="I7" s="297"/>
      <c r="J7" s="297"/>
      <c r="K7" s="295"/>
      <c r="L7" s="295"/>
      <c r="M7" s="295"/>
      <c r="N7" s="295"/>
      <c r="O7" s="295"/>
      <c r="P7" s="295"/>
      <c r="Q7" s="295"/>
      <c r="R7" s="295"/>
      <c r="S7" s="295"/>
      <c r="T7" s="295"/>
      <c r="U7" s="295"/>
      <c r="V7" s="295"/>
      <c r="W7" s="295"/>
      <c r="X7" s="295"/>
      <c r="Y7" s="295"/>
      <c r="Z7" s="296"/>
      <c r="AA7" s="296"/>
      <c r="AB7" s="296"/>
      <c r="AC7" s="295"/>
      <c r="AD7" s="295"/>
      <c r="AE7" s="295"/>
      <c r="AF7" s="295"/>
      <c r="AG7" s="295"/>
    </row>
    <row r="8" spans="1:33" ht="14.25" customHeight="1">
      <c r="A8" s="26"/>
      <c r="B8" s="297"/>
      <c r="C8" s="297"/>
      <c r="D8" s="297"/>
      <c r="E8" s="297"/>
      <c r="F8" s="297"/>
      <c r="G8" s="297"/>
      <c r="H8" s="297"/>
      <c r="I8" s="297"/>
      <c r="J8" s="297"/>
      <c r="K8" s="295"/>
      <c r="L8" s="295"/>
      <c r="M8" s="295"/>
      <c r="N8" s="295"/>
      <c r="O8" s="295"/>
      <c r="P8" s="295"/>
      <c r="Q8" s="295"/>
      <c r="R8" s="295"/>
      <c r="S8" s="295"/>
      <c r="T8" s="295"/>
      <c r="U8" s="295"/>
      <c r="V8" s="295"/>
      <c r="W8" s="295"/>
      <c r="X8" s="295"/>
      <c r="Y8" s="295"/>
      <c r="Z8" s="296"/>
      <c r="AA8" s="296"/>
      <c r="AB8" s="296"/>
      <c r="AC8" s="295"/>
      <c r="AD8" s="295"/>
      <c r="AE8" s="295"/>
      <c r="AF8" s="295"/>
      <c r="AG8" s="295"/>
    </row>
    <row r="9" spans="1:33" ht="14.25" customHeight="1">
      <c r="A9" s="26"/>
      <c r="B9" s="297"/>
      <c r="C9" s="297"/>
      <c r="D9" s="297"/>
      <c r="E9" s="297"/>
      <c r="F9" s="297"/>
      <c r="G9" s="297"/>
      <c r="H9" s="297"/>
      <c r="I9" s="297"/>
      <c r="J9" s="297"/>
      <c r="K9" s="295"/>
      <c r="L9" s="295"/>
      <c r="M9" s="295"/>
      <c r="N9" s="295"/>
      <c r="O9" s="295"/>
      <c r="P9" s="295"/>
      <c r="Q9" s="295"/>
      <c r="R9" s="295"/>
      <c r="S9" s="295"/>
      <c r="T9" s="295"/>
      <c r="U9" s="295"/>
      <c r="V9" s="295"/>
      <c r="W9" s="295"/>
      <c r="X9" s="295"/>
      <c r="Y9" s="295"/>
      <c r="Z9" s="296"/>
      <c r="AA9" s="296"/>
      <c r="AB9" s="296"/>
      <c r="AC9" s="295"/>
      <c r="AD9" s="295"/>
      <c r="AE9" s="295"/>
      <c r="AF9" s="295"/>
      <c r="AG9" s="295"/>
    </row>
    <row r="10" spans="1:33" ht="14.25" customHeight="1">
      <c r="A10" s="26"/>
      <c r="B10" s="297"/>
      <c r="C10" s="297"/>
      <c r="D10" s="297"/>
      <c r="E10" s="297"/>
      <c r="F10" s="297"/>
      <c r="G10" s="297"/>
      <c r="H10" s="297"/>
      <c r="I10" s="297"/>
      <c r="J10" s="297"/>
      <c r="K10" s="295"/>
      <c r="L10" s="295"/>
      <c r="M10" s="295"/>
      <c r="N10" s="295"/>
      <c r="O10" s="295"/>
      <c r="P10" s="295"/>
      <c r="Q10" s="295"/>
      <c r="R10" s="295"/>
      <c r="S10" s="295"/>
      <c r="T10" s="295"/>
      <c r="U10" s="295"/>
      <c r="V10" s="295"/>
      <c r="W10" s="295"/>
      <c r="X10" s="295"/>
      <c r="Y10" s="295"/>
      <c r="Z10" s="296"/>
      <c r="AA10" s="296"/>
      <c r="AB10" s="296"/>
      <c r="AC10" s="295"/>
      <c r="AD10" s="295"/>
      <c r="AE10" s="295"/>
      <c r="AF10" s="295"/>
      <c r="AG10" s="295"/>
    </row>
    <row r="11" spans="1:33" ht="14.25" customHeight="1">
      <c r="A11" s="26">
        <v>16</v>
      </c>
      <c r="B11" s="294">
        <f aca="true" t="shared" si="0" ref="B11:B25">IF(Soz_Sayi&gt;=A11,IF(INDEX(VTL_AdSoyad,MATCH(A11,L_3,0),1)="","",PROPER(INDEX(VTL_AdSoyad,MATCH(A11,L_3,0),1))),"")</f>
      </c>
      <c r="C11" s="294"/>
      <c r="D11" s="294"/>
      <c r="E11" s="294"/>
      <c r="F11" s="294"/>
      <c r="G11" s="294"/>
      <c r="H11" s="294"/>
      <c r="I11" s="294"/>
      <c r="J11" s="294"/>
      <c r="K11" s="151">
        <f aca="true" t="shared" si="1" ref="K11:K25">IF(Soz_Sayi&gt;=A11,IF(INDEX(VTL_T1,MATCH(A11,L_3,0),1)="","",INDEX(VTL_T1,MATCH(A11,L_3,0),1)),"")</f>
      </c>
      <c r="L11" s="151"/>
      <c r="M11" s="151"/>
      <c r="N11" s="151"/>
      <c r="O11" s="151"/>
      <c r="P11" s="151">
        <f aca="true" t="shared" si="2" ref="P11:P25">IF(Soz_Sayi&gt;=A11,IF(INDEX(VTL_T2,MATCH(A11,L_3,0),1)="","",INDEX(VTL_T2,MATCH(A11,L_3,0),1)),"")</f>
      </c>
      <c r="Q11" s="151"/>
      <c r="R11" s="151"/>
      <c r="S11" s="151"/>
      <c r="T11" s="151"/>
      <c r="U11" s="151">
        <f aca="true" t="shared" si="3" ref="U11:U25">IF(Soz_Sayi&gt;=A11,IF(INDEX(VTL_T3,MATCH(A11,L_3,0),1)="","",INDEX(VTL_T3,MATCH(A11,L_3,0),1)),"")</f>
      </c>
      <c r="V11" s="151"/>
      <c r="W11" s="151"/>
      <c r="X11" s="151"/>
      <c r="Y11" s="151"/>
      <c r="Z11" s="213">
        <f aca="true" t="shared" si="4" ref="Z11:Z25">IF(Soz_Sayi&gt;=A11,IF(INDEX(VTL_T4,MATCH(A11,L_3,0),1)="","",INDEX(VTL_T4,MATCH(A11,L_3,0),1)),"")</f>
      </c>
      <c r="AA11" s="213"/>
      <c r="AB11" s="213"/>
      <c r="AC11" s="151">
        <f aca="true" t="shared" si="5" ref="AC11:AC25">IF(Soz_Sayi&gt;=A11,IF(INDEX(VTL_T5,MATCH(A11,L_3,0),1)="","",INDEX(VTL_T5,MATCH(A11,L_3,0),1)),"")</f>
      </c>
      <c r="AD11" s="151"/>
      <c r="AE11" s="151"/>
      <c r="AF11" s="151"/>
      <c r="AG11" s="151"/>
    </row>
    <row r="12" spans="1:33" ht="14.25" customHeight="1">
      <c r="A12" s="26">
        <v>17</v>
      </c>
      <c r="B12" s="294">
        <f t="shared" si="0"/>
      </c>
      <c r="C12" s="294"/>
      <c r="D12" s="294"/>
      <c r="E12" s="294"/>
      <c r="F12" s="294"/>
      <c r="G12" s="294"/>
      <c r="H12" s="294"/>
      <c r="I12" s="294"/>
      <c r="J12" s="294"/>
      <c r="K12" s="151">
        <f t="shared" si="1"/>
      </c>
      <c r="L12" s="151"/>
      <c r="M12" s="151"/>
      <c r="N12" s="151"/>
      <c r="O12" s="151"/>
      <c r="P12" s="151">
        <f t="shared" si="2"/>
      </c>
      <c r="Q12" s="151"/>
      <c r="R12" s="151"/>
      <c r="S12" s="151"/>
      <c r="T12" s="151"/>
      <c r="U12" s="151">
        <f t="shared" si="3"/>
      </c>
      <c r="V12" s="151"/>
      <c r="W12" s="151"/>
      <c r="X12" s="151"/>
      <c r="Y12" s="151"/>
      <c r="Z12" s="213">
        <f t="shared" si="4"/>
      </c>
      <c r="AA12" s="213"/>
      <c r="AB12" s="213"/>
      <c r="AC12" s="151">
        <f t="shared" si="5"/>
      </c>
      <c r="AD12" s="151"/>
      <c r="AE12" s="151"/>
      <c r="AF12" s="151"/>
      <c r="AG12" s="151"/>
    </row>
    <row r="13" spans="1:33" ht="14.25" customHeight="1">
      <c r="A13" s="26">
        <v>18</v>
      </c>
      <c r="B13" s="294">
        <f t="shared" si="0"/>
      </c>
      <c r="C13" s="294"/>
      <c r="D13" s="294"/>
      <c r="E13" s="294"/>
      <c r="F13" s="294"/>
      <c r="G13" s="294"/>
      <c r="H13" s="294"/>
      <c r="I13" s="294"/>
      <c r="J13" s="294"/>
      <c r="K13" s="151">
        <f t="shared" si="1"/>
      </c>
      <c r="L13" s="151"/>
      <c r="M13" s="151"/>
      <c r="N13" s="151"/>
      <c r="O13" s="151"/>
      <c r="P13" s="151">
        <f t="shared" si="2"/>
      </c>
      <c r="Q13" s="151"/>
      <c r="R13" s="151"/>
      <c r="S13" s="151"/>
      <c r="T13" s="151"/>
      <c r="U13" s="151">
        <f t="shared" si="3"/>
      </c>
      <c r="V13" s="151"/>
      <c r="W13" s="151"/>
      <c r="X13" s="151"/>
      <c r="Y13" s="151"/>
      <c r="Z13" s="213">
        <f t="shared" si="4"/>
      </c>
      <c r="AA13" s="213"/>
      <c r="AB13" s="213"/>
      <c r="AC13" s="151">
        <f t="shared" si="5"/>
      </c>
      <c r="AD13" s="151"/>
      <c r="AE13" s="151"/>
      <c r="AF13" s="151"/>
      <c r="AG13" s="151"/>
    </row>
    <row r="14" spans="1:33" ht="14.25" customHeight="1">
      <c r="A14" s="26">
        <v>19</v>
      </c>
      <c r="B14" s="294">
        <f t="shared" si="0"/>
      </c>
      <c r="C14" s="294"/>
      <c r="D14" s="294"/>
      <c r="E14" s="294"/>
      <c r="F14" s="294"/>
      <c r="G14" s="294"/>
      <c r="H14" s="294"/>
      <c r="I14" s="294"/>
      <c r="J14" s="294"/>
      <c r="K14" s="151">
        <f t="shared" si="1"/>
      </c>
      <c r="L14" s="151"/>
      <c r="M14" s="151"/>
      <c r="N14" s="151"/>
      <c r="O14" s="151"/>
      <c r="P14" s="151">
        <f t="shared" si="2"/>
      </c>
      <c r="Q14" s="151"/>
      <c r="R14" s="151"/>
      <c r="S14" s="151"/>
      <c r="T14" s="151"/>
      <c r="U14" s="151">
        <f t="shared" si="3"/>
      </c>
      <c r="V14" s="151"/>
      <c r="W14" s="151"/>
      <c r="X14" s="151"/>
      <c r="Y14" s="151"/>
      <c r="Z14" s="213">
        <f t="shared" si="4"/>
      </c>
      <c r="AA14" s="213"/>
      <c r="AB14" s="213"/>
      <c r="AC14" s="151">
        <f t="shared" si="5"/>
      </c>
      <c r="AD14" s="151"/>
      <c r="AE14" s="151"/>
      <c r="AF14" s="151"/>
      <c r="AG14" s="151"/>
    </row>
    <row r="15" spans="1:33" ht="14.25" customHeight="1">
      <c r="A15" s="26">
        <v>20</v>
      </c>
      <c r="B15" s="294">
        <f t="shared" si="0"/>
      </c>
      <c r="C15" s="294"/>
      <c r="D15" s="294"/>
      <c r="E15" s="294"/>
      <c r="F15" s="294"/>
      <c r="G15" s="294"/>
      <c r="H15" s="294"/>
      <c r="I15" s="294"/>
      <c r="J15" s="294"/>
      <c r="K15" s="151">
        <f t="shared" si="1"/>
      </c>
      <c r="L15" s="151"/>
      <c r="M15" s="151"/>
      <c r="N15" s="151"/>
      <c r="O15" s="151"/>
      <c r="P15" s="151">
        <f t="shared" si="2"/>
      </c>
      <c r="Q15" s="151"/>
      <c r="R15" s="151"/>
      <c r="S15" s="151"/>
      <c r="T15" s="151"/>
      <c r="U15" s="151">
        <f t="shared" si="3"/>
      </c>
      <c r="V15" s="151"/>
      <c r="W15" s="151"/>
      <c r="X15" s="151"/>
      <c r="Y15" s="151"/>
      <c r="Z15" s="213">
        <f t="shared" si="4"/>
      </c>
      <c r="AA15" s="213"/>
      <c r="AB15" s="213"/>
      <c r="AC15" s="151">
        <f t="shared" si="5"/>
      </c>
      <c r="AD15" s="151"/>
      <c r="AE15" s="151"/>
      <c r="AF15" s="151"/>
      <c r="AG15" s="151"/>
    </row>
    <row r="16" spans="1:33" ht="14.25" customHeight="1">
      <c r="A16" s="26">
        <v>21</v>
      </c>
      <c r="B16" s="294">
        <f t="shared" si="0"/>
      </c>
      <c r="C16" s="294"/>
      <c r="D16" s="294"/>
      <c r="E16" s="294"/>
      <c r="F16" s="294"/>
      <c r="G16" s="294"/>
      <c r="H16" s="294"/>
      <c r="I16" s="294"/>
      <c r="J16" s="294"/>
      <c r="K16" s="151">
        <f t="shared" si="1"/>
      </c>
      <c r="L16" s="151"/>
      <c r="M16" s="151"/>
      <c r="N16" s="151"/>
      <c r="O16" s="151"/>
      <c r="P16" s="151">
        <f t="shared" si="2"/>
      </c>
      <c r="Q16" s="151"/>
      <c r="R16" s="151"/>
      <c r="S16" s="151"/>
      <c r="T16" s="151"/>
      <c r="U16" s="151">
        <f t="shared" si="3"/>
      </c>
      <c r="V16" s="151"/>
      <c r="W16" s="151"/>
      <c r="X16" s="151"/>
      <c r="Y16" s="151"/>
      <c r="Z16" s="213">
        <f t="shared" si="4"/>
      </c>
      <c r="AA16" s="213"/>
      <c r="AB16" s="213"/>
      <c r="AC16" s="151">
        <f t="shared" si="5"/>
      </c>
      <c r="AD16" s="151"/>
      <c r="AE16" s="151"/>
      <c r="AF16" s="151"/>
      <c r="AG16" s="151"/>
    </row>
    <row r="17" spans="1:33" ht="14.25" customHeight="1">
      <c r="A17" s="26">
        <v>22</v>
      </c>
      <c r="B17" s="294">
        <f t="shared" si="0"/>
      </c>
      <c r="C17" s="294"/>
      <c r="D17" s="294"/>
      <c r="E17" s="294"/>
      <c r="F17" s="294"/>
      <c r="G17" s="294"/>
      <c r="H17" s="294"/>
      <c r="I17" s="294"/>
      <c r="J17" s="294"/>
      <c r="K17" s="151">
        <f t="shared" si="1"/>
      </c>
      <c r="L17" s="151"/>
      <c r="M17" s="151"/>
      <c r="N17" s="151"/>
      <c r="O17" s="151"/>
      <c r="P17" s="151">
        <f t="shared" si="2"/>
      </c>
      <c r="Q17" s="151"/>
      <c r="R17" s="151"/>
      <c r="S17" s="151"/>
      <c r="T17" s="151"/>
      <c r="U17" s="151">
        <f t="shared" si="3"/>
      </c>
      <c r="V17" s="151"/>
      <c r="W17" s="151"/>
      <c r="X17" s="151"/>
      <c r="Y17" s="151"/>
      <c r="Z17" s="213">
        <f t="shared" si="4"/>
      </c>
      <c r="AA17" s="213"/>
      <c r="AB17" s="213"/>
      <c r="AC17" s="151">
        <f t="shared" si="5"/>
      </c>
      <c r="AD17" s="151"/>
      <c r="AE17" s="151"/>
      <c r="AF17" s="151"/>
      <c r="AG17" s="151"/>
    </row>
    <row r="18" spans="1:33" ht="14.25" customHeight="1">
      <c r="A18" s="26">
        <v>23</v>
      </c>
      <c r="B18" s="294">
        <f t="shared" si="0"/>
      </c>
      <c r="C18" s="294"/>
      <c r="D18" s="294"/>
      <c r="E18" s="294"/>
      <c r="F18" s="294"/>
      <c r="G18" s="294"/>
      <c r="H18" s="294"/>
      <c r="I18" s="294"/>
      <c r="J18" s="294"/>
      <c r="K18" s="151">
        <f t="shared" si="1"/>
      </c>
      <c r="L18" s="151"/>
      <c r="M18" s="151"/>
      <c r="N18" s="151"/>
      <c r="O18" s="151"/>
      <c r="P18" s="151">
        <f t="shared" si="2"/>
      </c>
      <c r="Q18" s="151"/>
      <c r="R18" s="151"/>
      <c r="S18" s="151"/>
      <c r="T18" s="151"/>
      <c r="U18" s="151">
        <f t="shared" si="3"/>
      </c>
      <c r="V18" s="151"/>
      <c r="W18" s="151"/>
      <c r="X18" s="151"/>
      <c r="Y18" s="151"/>
      <c r="Z18" s="213">
        <f t="shared" si="4"/>
      </c>
      <c r="AA18" s="213"/>
      <c r="AB18" s="213"/>
      <c r="AC18" s="151">
        <f t="shared" si="5"/>
      </c>
      <c r="AD18" s="151"/>
      <c r="AE18" s="151"/>
      <c r="AF18" s="151"/>
      <c r="AG18" s="151"/>
    </row>
    <row r="19" spans="1:33" ht="14.25" customHeight="1">
      <c r="A19" s="26">
        <v>24</v>
      </c>
      <c r="B19" s="294">
        <f t="shared" si="0"/>
      </c>
      <c r="C19" s="294"/>
      <c r="D19" s="294"/>
      <c r="E19" s="294"/>
      <c r="F19" s="294"/>
      <c r="G19" s="294"/>
      <c r="H19" s="294"/>
      <c r="I19" s="294"/>
      <c r="J19" s="294"/>
      <c r="K19" s="151">
        <f t="shared" si="1"/>
      </c>
      <c r="L19" s="151"/>
      <c r="M19" s="151"/>
      <c r="N19" s="151"/>
      <c r="O19" s="151"/>
      <c r="P19" s="151">
        <f t="shared" si="2"/>
      </c>
      <c r="Q19" s="151"/>
      <c r="R19" s="151"/>
      <c r="S19" s="151"/>
      <c r="T19" s="151"/>
      <c r="U19" s="151">
        <f t="shared" si="3"/>
      </c>
      <c r="V19" s="151"/>
      <c r="W19" s="151"/>
      <c r="X19" s="151"/>
      <c r="Y19" s="151"/>
      <c r="Z19" s="213">
        <f t="shared" si="4"/>
      </c>
      <c r="AA19" s="213"/>
      <c r="AB19" s="213"/>
      <c r="AC19" s="151">
        <f t="shared" si="5"/>
      </c>
      <c r="AD19" s="151"/>
      <c r="AE19" s="151"/>
      <c r="AF19" s="151"/>
      <c r="AG19" s="151"/>
    </row>
    <row r="20" spans="1:33" ht="14.25" customHeight="1">
      <c r="A20" s="26">
        <v>25</v>
      </c>
      <c r="B20" s="294">
        <f t="shared" si="0"/>
      </c>
      <c r="C20" s="294"/>
      <c r="D20" s="294"/>
      <c r="E20" s="294"/>
      <c r="F20" s="294"/>
      <c r="G20" s="294"/>
      <c r="H20" s="294"/>
      <c r="I20" s="294"/>
      <c r="J20" s="294"/>
      <c r="K20" s="151">
        <f t="shared" si="1"/>
      </c>
      <c r="L20" s="151"/>
      <c r="M20" s="151"/>
      <c r="N20" s="151"/>
      <c r="O20" s="151"/>
      <c r="P20" s="151">
        <f t="shared" si="2"/>
      </c>
      <c r="Q20" s="151"/>
      <c r="R20" s="151"/>
      <c r="S20" s="151"/>
      <c r="T20" s="151"/>
      <c r="U20" s="151">
        <f t="shared" si="3"/>
      </c>
      <c r="V20" s="151"/>
      <c r="W20" s="151"/>
      <c r="X20" s="151"/>
      <c r="Y20" s="151"/>
      <c r="Z20" s="213">
        <f t="shared" si="4"/>
      </c>
      <c r="AA20" s="213"/>
      <c r="AB20" s="213"/>
      <c r="AC20" s="151">
        <f t="shared" si="5"/>
      </c>
      <c r="AD20" s="151"/>
      <c r="AE20" s="151"/>
      <c r="AF20" s="151"/>
      <c r="AG20" s="151"/>
    </row>
    <row r="21" spans="1:33" ht="14.25" customHeight="1">
      <c r="A21" s="26">
        <v>26</v>
      </c>
      <c r="B21" s="294">
        <f t="shared" si="0"/>
      </c>
      <c r="C21" s="294"/>
      <c r="D21" s="294"/>
      <c r="E21" s="294"/>
      <c r="F21" s="294"/>
      <c r="G21" s="294"/>
      <c r="H21" s="294"/>
      <c r="I21" s="294"/>
      <c r="J21" s="294"/>
      <c r="K21" s="151">
        <f t="shared" si="1"/>
      </c>
      <c r="L21" s="151"/>
      <c r="M21" s="151"/>
      <c r="N21" s="151"/>
      <c r="O21" s="151"/>
      <c r="P21" s="151">
        <f t="shared" si="2"/>
      </c>
      <c r="Q21" s="151"/>
      <c r="R21" s="151"/>
      <c r="S21" s="151"/>
      <c r="T21" s="151"/>
      <c r="U21" s="151">
        <f t="shared" si="3"/>
      </c>
      <c r="V21" s="151"/>
      <c r="W21" s="151"/>
      <c r="X21" s="151"/>
      <c r="Y21" s="151"/>
      <c r="Z21" s="213">
        <f t="shared" si="4"/>
      </c>
      <c r="AA21" s="213"/>
      <c r="AB21" s="213"/>
      <c r="AC21" s="151">
        <f t="shared" si="5"/>
      </c>
      <c r="AD21" s="151"/>
      <c r="AE21" s="151"/>
      <c r="AF21" s="151"/>
      <c r="AG21" s="151"/>
    </row>
    <row r="22" spans="1:33" ht="14.25" customHeight="1">
      <c r="A22" s="26">
        <v>27</v>
      </c>
      <c r="B22" s="294">
        <f t="shared" si="0"/>
      </c>
      <c r="C22" s="294"/>
      <c r="D22" s="294"/>
      <c r="E22" s="294"/>
      <c r="F22" s="294"/>
      <c r="G22" s="294"/>
      <c r="H22" s="294"/>
      <c r="I22" s="294"/>
      <c r="J22" s="294"/>
      <c r="K22" s="151">
        <f t="shared" si="1"/>
      </c>
      <c r="L22" s="151"/>
      <c r="M22" s="151"/>
      <c r="N22" s="151"/>
      <c r="O22" s="151"/>
      <c r="P22" s="151">
        <f t="shared" si="2"/>
      </c>
      <c r="Q22" s="151"/>
      <c r="R22" s="151"/>
      <c r="S22" s="151"/>
      <c r="T22" s="151"/>
      <c r="U22" s="151">
        <f t="shared" si="3"/>
      </c>
      <c r="V22" s="151"/>
      <c r="W22" s="151"/>
      <c r="X22" s="151"/>
      <c r="Y22" s="151"/>
      <c r="Z22" s="213">
        <f t="shared" si="4"/>
      </c>
      <c r="AA22" s="213"/>
      <c r="AB22" s="213"/>
      <c r="AC22" s="151">
        <f t="shared" si="5"/>
      </c>
      <c r="AD22" s="151"/>
      <c r="AE22" s="151"/>
      <c r="AF22" s="151"/>
      <c r="AG22" s="151"/>
    </row>
    <row r="23" spans="1:33" ht="14.25" customHeight="1">
      <c r="A23" s="26">
        <v>28</v>
      </c>
      <c r="B23" s="294">
        <f t="shared" si="0"/>
      </c>
      <c r="C23" s="294"/>
      <c r="D23" s="294"/>
      <c r="E23" s="294"/>
      <c r="F23" s="294"/>
      <c r="G23" s="294"/>
      <c r="H23" s="294"/>
      <c r="I23" s="294"/>
      <c r="J23" s="294"/>
      <c r="K23" s="151">
        <f t="shared" si="1"/>
      </c>
      <c r="L23" s="151"/>
      <c r="M23" s="151"/>
      <c r="N23" s="151"/>
      <c r="O23" s="151"/>
      <c r="P23" s="151">
        <f t="shared" si="2"/>
      </c>
      <c r="Q23" s="151"/>
      <c r="R23" s="151"/>
      <c r="S23" s="151"/>
      <c r="T23" s="151"/>
      <c r="U23" s="151">
        <f t="shared" si="3"/>
      </c>
      <c r="V23" s="151"/>
      <c r="W23" s="151"/>
      <c r="X23" s="151"/>
      <c r="Y23" s="151"/>
      <c r="Z23" s="213">
        <f t="shared" si="4"/>
      </c>
      <c r="AA23" s="213"/>
      <c r="AB23" s="213"/>
      <c r="AC23" s="151">
        <f t="shared" si="5"/>
      </c>
      <c r="AD23" s="151"/>
      <c r="AE23" s="151"/>
      <c r="AF23" s="151"/>
      <c r="AG23" s="151"/>
    </row>
    <row r="24" spans="1:33" ht="14.25" customHeight="1">
      <c r="A24" s="26">
        <v>29</v>
      </c>
      <c r="B24" s="294">
        <f t="shared" si="0"/>
      </c>
      <c r="C24" s="294"/>
      <c r="D24" s="294"/>
      <c r="E24" s="294"/>
      <c r="F24" s="294"/>
      <c r="G24" s="294"/>
      <c r="H24" s="294"/>
      <c r="I24" s="294"/>
      <c r="J24" s="294"/>
      <c r="K24" s="151">
        <f t="shared" si="1"/>
      </c>
      <c r="L24" s="151"/>
      <c r="M24" s="151"/>
      <c r="N24" s="151"/>
      <c r="O24" s="151"/>
      <c r="P24" s="151">
        <f t="shared" si="2"/>
      </c>
      <c r="Q24" s="151"/>
      <c r="R24" s="151"/>
      <c r="S24" s="151"/>
      <c r="T24" s="151"/>
      <c r="U24" s="151">
        <f t="shared" si="3"/>
      </c>
      <c r="V24" s="151"/>
      <c r="W24" s="151"/>
      <c r="X24" s="151"/>
      <c r="Y24" s="151"/>
      <c r="Z24" s="213">
        <f t="shared" si="4"/>
      </c>
      <c r="AA24" s="213"/>
      <c r="AB24" s="213"/>
      <c r="AC24" s="151">
        <f t="shared" si="5"/>
      </c>
      <c r="AD24" s="151"/>
      <c r="AE24" s="151"/>
      <c r="AF24" s="151"/>
      <c r="AG24" s="151"/>
    </row>
    <row r="25" spans="1:33" ht="14.25" customHeight="1">
      <c r="A25" s="26">
        <v>30</v>
      </c>
      <c r="B25" s="294">
        <f t="shared" si="0"/>
      </c>
      <c r="C25" s="294"/>
      <c r="D25" s="294"/>
      <c r="E25" s="294"/>
      <c r="F25" s="294"/>
      <c r="G25" s="294"/>
      <c r="H25" s="294"/>
      <c r="I25" s="294"/>
      <c r="J25" s="294"/>
      <c r="K25" s="151">
        <f t="shared" si="1"/>
      </c>
      <c r="L25" s="151"/>
      <c r="M25" s="151"/>
      <c r="N25" s="151"/>
      <c r="O25" s="151"/>
      <c r="P25" s="151">
        <f t="shared" si="2"/>
      </c>
      <c r="Q25" s="151"/>
      <c r="R25" s="151"/>
      <c r="S25" s="151"/>
      <c r="T25" s="151"/>
      <c r="U25" s="151">
        <f t="shared" si="3"/>
      </c>
      <c r="V25" s="151"/>
      <c r="W25" s="151"/>
      <c r="X25" s="151"/>
      <c r="Y25" s="151"/>
      <c r="Z25" s="213">
        <f t="shared" si="4"/>
      </c>
      <c r="AA25" s="213"/>
      <c r="AB25" s="213"/>
      <c r="AC25" s="151">
        <f t="shared" si="5"/>
      </c>
      <c r="AD25" s="151"/>
      <c r="AE25" s="151"/>
      <c r="AF25" s="151"/>
      <c r="AG25" s="151"/>
    </row>
    <row r="26" spans="2:33" ht="14.25" customHeight="1">
      <c r="B26" s="292" t="s">
        <v>152</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151">
        <f>SUM(AC11:AG25)+SUM('S3'!AC26)</f>
        <v>0</v>
      </c>
      <c r="AD26" s="151"/>
      <c r="AE26" s="151"/>
      <c r="AF26" s="151"/>
      <c r="AG26" s="151"/>
    </row>
    <row r="27" spans="2:33" ht="14.25" customHeight="1">
      <c r="B27" s="77" t="s">
        <v>155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0"/>
      <c r="AD27" s="70"/>
      <c r="AE27" s="70"/>
      <c r="AF27" s="70"/>
      <c r="AG27" s="71"/>
    </row>
    <row r="28" spans="2:33" ht="14.25" customHeight="1">
      <c r="B28" s="78"/>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3"/>
      <c r="AD28" s="73"/>
      <c r="AE28" s="73"/>
      <c r="AF28" s="73"/>
      <c r="AG28" s="74"/>
    </row>
    <row r="29" spans="2:33" ht="14.25" customHeight="1">
      <c r="B29" s="78"/>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3"/>
      <c r="AD29" s="73"/>
      <c r="AE29" s="73"/>
      <c r="AF29" s="73"/>
      <c r="AG29" s="74"/>
    </row>
    <row r="30" spans="2:33" ht="14.25" customHeight="1">
      <c r="B30" s="78"/>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3"/>
      <c r="AD30" s="73"/>
      <c r="AE30" s="73"/>
      <c r="AF30" s="73"/>
      <c r="AG30" s="74"/>
    </row>
    <row r="31" spans="2:33" ht="14.25" customHeight="1">
      <c r="B31" s="78"/>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3"/>
      <c r="AD31" s="73"/>
      <c r="AE31" s="73"/>
      <c r="AF31" s="73"/>
      <c r="AG31" s="74"/>
    </row>
    <row r="32" spans="2:33" ht="14.25" customHeight="1">
      <c r="B32" s="78"/>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3"/>
      <c r="AD32" s="73"/>
      <c r="AE32" s="73"/>
      <c r="AF32" s="73"/>
      <c r="AG32" s="74"/>
    </row>
    <row r="33" spans="2:33" ht="14.25" customHeight="1">
      <c r="B33" s="78"/>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3"/>
      <c r="AD33" s="73"/>
      <c r="AE33" s="73"/>
      <c r="AF33" s="73"/>
      <c r="AG33" s="74"/>
    </row>
    <row r="34" spans="2:33" ht="14.25" customHeight="1">
      <c r="B34" s="78"/>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3"/>
      <c r="AD34" s="73"/>
      <c r="AE34" s="73"/>
      <c r="AF34" s="73"/>
      <c r="AG34" s="74"/>
    </row>
    <row r="35" spans="2:33" ht="14.25" customHeight="1">
      <c r="B35" s="78"/>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3"/>
      <c r="AD35" s="73"/>
      <c r="AE35" s="73"/>
      <c r="AF35" s="73"/>
      <c r="AG35" s="74"/>
    </row>
    <row r="36" spans="2:33" ht="14.25" customHeight="1">
      <c r="B36" s="78"/>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3"/>
      <c r="AD36" s="73"/>
      <c r="AE36" s="73"/>
      <c r="AF36" s="73"/>
      <c r="AG36" s="74"/>
    </row>
    <row r="37" spans="2:33" ht="14.25" customHeight="1">
      <c r="B37" s="78"/>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3"/>
      <c r="AD37" s="73"/>
      <c r="AE37" s="73"/>
      <c r="AF37" s="73"/>
      <c r="AG37" s="74"/>
    </row>
    <row r="38" spans="2:33" ht="14.25" customHeight="1">
      <c r="B38" s="78"/>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73"/>
      <c r="AE38" s="73"/>
      <c r="AF38" s="73"/>
      <c r="AG38" s="74"/>
    </row>
    <row r="39" spans="2:33" ht="14.25" customHeight="1">
      <c r="B39" s="78"/>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3"/>
      <c r="AD39" s="73"/>
      <c r="AE39" s="73"/>
      <c r="AF39" s="73"/>
      <c r="AG39" s="74"/>
    </row>
    <row r="40" spans="2:33" ht="14.25" customHeight="1">
      <c r="B40" s="78"/>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73"/>
      <c r="AE40" s="73"/>
      <c r="AF40" s="73"/>
      <c r="AG40" s="74"/>
    </row>
    <row r="41" spans="2:33" ht="14.25" customHeight="1">
      <c r="B41" s="78"/>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3"/>
      <c r="AD41" s="73"/>
      <c r="AE41" s="73"/>
      <c r="AF41" s="73"/>
      <c r="AG41" s="74"/>
    </row>
    <row r="42" spans="2:33" ht="14.25" customHeight="1">
      <c r="B42" s="78"/>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3"/>
      <c r="AD42" s="73"/>
      <c r="AE42" s="73"/>
      <c r="AF42" s="73"/>
      <c r="AG42" s="74"/>
    </row>
    <row r="43" spans="2:33" ht="14.25" customHeight="1">
      <c r="B43" s="78"/>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3"/>
      <c r="AD43" s="73"/>
      <c r="AE43" s="73"/>
      <c r="AF43" s="73"/>
      <c r="AG43" s="74"/>
    </row>
    <row r="44" spans="2:33" ht="14.25" customHeight="1">
      <c r="B44" s="78"/>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3"/>
      <c r="AD44" s="73"/>
      <c r="AE44" s="73"/>
      <c r="AF44" s="73"/>
      <c r="AG44" s="74"/>
    </row>
    <row r="45" spans="2:33" ht="14.25" customHeight="1">
      <c r="B45" s="78"/>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3"/>
      <c r="AD45" s="73"/>
      <c r="AE45" s="73"/>
      <c r="AF45" s="73"/>
      <c r="AG45" s="74"/>
    </row>
    <row r="46" spans="2:33" ht="14.25" customHeight="1">
      <c r="B46" s="78"/>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3"/>
      <c r="AD46" s="73"/>
      <c r="AE46" s="73"/>
      <c r="AF46" s="73"/>
      <c r="AG46" s="74"/>
    </row>
    <row r="47" spans="2:33" ht="14.25" customHeight="1">
      <c r="B47" s="78"/>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c r="AD47" s="73"/>
      <c r="AE47" s="73"/>
      <c r="AF47" s="73"/>
      <c r="AG47" s="74"/>
    </row>
    <row r="48" spans="2:33" ht="14.25" customHeight="1">
      <c r="B48" s="78"/>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3"/>
      <c r="AD48" s="73"/>
      <c r="AE48" s="73"/>
      <c r="AF48" s="73"/>
      <c r="AG48" s="74"/>
    </row>
    <row r="49" spans="2:33" ht="14.25" customHeight="1">
      <c r="B49" s="78"/>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c r="AD49" s="73"/>
      <c r="AE49" s="73"/>
      <c r="AF49" s="73"/>
      <c r="AG49" s="74"/>
    </row>
    <row r="50" spans="2:33" ht="14.25" customHeight="1">
      <c r="B50" s="7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76"/>
    </row>
  </sheetData>
  <sheetProtection/>
  <mergeCells count="104">
    <mergeCell ref="Z5:AB5"/>
    <mergeCell ref="AC6:AG10"/>
    <mergeCell ref="K11:O11"/>
    <mergeCell ref="P11:T11"/>
    <mergeCell ref="U11:Y11"/>
    <mergeCell ref="Z6:AB10"/>
    <mergeCell ref="Z11:AB11"/>
    <mergeCell ref="B4:AG4"/>
    <mergeCell ref="B5:J10"/>
    <mergeCell ref="K5:O5"/>
    <mergeCell ref="P5:T5"/>
    <mergeCell ref="U5:Y5"/>
    <mergeCell ref="AC11:AG11"/>
    <mergeCell ref="AC5:AG5"/>
    <mergeCell ref="K6:O10"/>
    <mergeCell ref="P6:T10"/>
    <mergeCell ref="U6:Y10"/>
    <mergeCell ref="B12:J12"/>
    <mergeCell ref="K12:O12"/>
    <mergeCell ref="P12:T12"/>
    <mergeCell ref="U12:Y12"/>
    <mergeCell ref="B11:J11"/>
    <mergeCell ref="Z13:AB13"/>
    <mergeCell ref="AC13:AG13"/>
    <mergeCell ref="Z12:AB12"/>
    <mergeCell ref="AC12:AG12"/>
    <mergeCell ref="B14:J14"/>
    <mergeCell ref="K14:O14"/>
    <mergeCell ref="B13:J13"/>
    <mergeCell ref="K13:O13"/>
    <mergeCell ref="P13:T13"/>
    <mergeCell ref="U13:Y13"/>
    <mergeCell ref="P14:T14"/>
    <mergeCell ref="U14:Y14"/>
    <mergeCell ref="Z16:AB16"/>
    <mergeCell ref="AC16:AG16"/>
    <mergeCell ref="Z15:AB15"/>
    <mergeCell ref="AC15:AG15"/>
    <mergeCell ref="Z14:AB14"/>
    <mergeCell ref="AC14:AG14"/>
    <mergeCell ref="B15:J15"/>
    <mergeCell ref="K15:O15"/>
    <mergeCell ref="P15:T15"/>
    <mergeCell ref="U15:Y15"/>
    <mergeCell ref="B16:J16"/>
    <mergeCell ref="K16:O16"/>
    <mergeCell ref="P16:T16"/>
    <mergeCell ref="U16:Y16"/>
    <mergeCell ref="Z17:AB17"/>
    <mergeCell ref="AC17:AG17"/>
    <mergeCell ref="B18:J18"/>
    <mergeCell ref="K18:O18"/>
    <mergeCell ref="B17:J17"/>
    <mergeCell ref="K17:O17"/>
    <mergeCell ref="P17:T17"/>
    <mergeCell ref="U17:Y17"/>
    <mergeCell ref="P18:T18"/>
    <mergeCell ref="U18:Y18"/>
    <mergeCell ref="Z20:AB20"/>
    <mergeCell ref="AC20:AG20"/>
    <mergeCell ref="Z19:AB19"/>
    <mergeCell ref="AC19:AG19"/>
    <mergeCell ref="Z18:AB18"/>
    <mergeCell ref="AC18:AG18"/>
    <mergeCell ref="B19:J19"/>
    <mergeCell ref="K19:O19"/>
    <mergeCell ref="P19:T19"/>
    <mergeCell ref="U19:Y19"/>
    <mergeCell ref="B20:J20"/>
    <mergeCell ref="K20:O20"/>
    <mergeCell ref="P20:T20"/>
    <mergeCell ref="U20:Y20"/>
    <mergeCell ref="Z21:AB21"/>
    <mergeCell ref="AC21:AG21"/>
    <mergeCell ref="B22:J22"/>
    <mergeCell ref="K22:O22"/>
    <mergeCell ref="B21:J21"/>
    <mergeCell ref="K21:O21"/>
    <mergeCell ref="P21:T21"/>
    <mergeCell ref="U21:Y21"/>
    <mergeCell ref="P22:T22"/>
    <mergeCell ref="U22:Y22"/>
    <mergeCell ref="Z24:AB24"/>
    <mergeCell ref="AC24:AG24"/>
    <mergeCell ref="Z23:AB23"/>
    <mergeCell ref="AC23:AG23"/>
    <mergeCell ref="Z22:AB22"/>
    <mergeCell ref="AC22:AG22"/>
    <mergeCell ref="B23:J23"/>
    <mergeCell ref="K23:O23"/>
    <mergeCell ref="P23:T23"/>
    <mergeCell ref="U23:Y23"/>
    <mergeCell ref="B24:J24"/>
    <mergeCell ref="K24:O24"/>
    <mergeCell ref="P24:T24"/>
    <mergeCell ref="U24:Y24"/>
    <mergeCell ref="B26:AB26"/>
    <mergeCell ref="AC26:AG26"/>
    <mergeCell ref="B25:J25"/>
    <mergeCell ref="K25:O25"/>
    <mergeCell ref="P25:T25"/>
    <mergeCell ref="U25:Y25"/>
    <mergeCell ref="Z25:AB25"/>
    <mergeCell ref="AC25:AG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ugura</dc:creator>
  <cp:keywords/>
  <dc:description/>
  <cp:lastModifiedBy>nevin</cp:lastModifiedBy>
  <cp:lastPrinted>2016-12-01T12:33:43Z</cp:lastPrinted>
  <dcterms:created xsi:type="dcterms:W3CDTF">2009-10-20T11:36:25Z</dcterms:created>
  <dcterms:modified xsi:type="dcterms:W3CDTF">2017-08-11T07:59:12Z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